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00" tabRatio="791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/>
  <calcPr fullCalcOnLoad="1"/>
</workbook>
</file>

<file path=xl/sharedStrings.xml><?xml version="1.0" encoding="utf-8"?>
<sst xmlns="http://schemas.openxmlformats.org/spreadsheetml/2006/main" count="1729" uniqueCount="395">
  <si>
    <t>На выполнение мероприятий  муниципальной программы Тигильского муниципального района "Обеспечение населения доступным и комфортным жильем, строительство объектов социальной сферы в Тигильском муниципальном районе на 2014-2018годы". Подпрограмма "Переселение граждан из аварийных  жилых домов и непригодных для проживания жилых помещений в Тигильском муниципальном районе". Иные МТБ бюджетам сельских поселений на реализацию инвестиционных мероприятий-постановку на кадастровый учет  отведенных земельных участков под строительство жилых домов</t>
  </si>
  <si>
    <t>в т.ч. за счет средств районного бюджета*</t>
  </si>
  <si>
    <t>99 0 6015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</si>
  <si>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  Расходы на выполнение мероприятий соответствующей подпрограммы за счет  субсидии из краевого бюджета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</si>
  <si>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Хайрюзово"Расходы на капитальный ремонт и ремонт автодорог общего пользования и межквартальных проездов</t>
  </si>
  <si>
    <t>99 06016</t>
  </si>
  <si>
    <t>в т.ч. за счет средств районного бюджета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</si>
  <si>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Энергосбережение и повышение энергетической эффективности в сельском поселении "село Хайрюзово"</t>
  </si>
  <si>
    <t>01 1 0000</t>
  </si>
  <si>
    <t>01 1 4006</t>
  </si>
  <si>
    <t>Непрограммные расходы. Расходы на мероприятия по проведению капитального ремонта объектов электро-, тепло-, водоснабжения.</t>
  </si>
  <si>
    <t>Непрограммные расходы. Расходы на мероприятия по утилизации ТБО</t>
  </si>
  <si>
    <t>Непрограммные расходы. Расходы на мероприятия по содержанию полигонов  бытовых отходов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</si>
  <si>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</si>
  <si>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Комплексное благоустройство сельского поселения "село Хайрюзово"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</si>
  <si>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Комплексное благоустройство сельского поселения "село Хайрюзово" Расходы на прочие мероприятия по благоустройству поселения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</si>
  <si>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Комплексное благоустройство сельского поселения "село Хайрюзово" Расходы на выполнение мероприятий соответствующей подпрограммы за счет средств краевого бюджета</t>
  </si>
  <si>
    <t xml:space="preserve">01 3 4006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</si>
  <si>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Чистая вода на территории сельского поселения "село Хайрюзово"</t>
  </si>
  <si>
    <t>01 2 0000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</si>
  <si>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Чистая вода на территории сельского поселения "село Хайрюзово". Расходы на выполнение мероприятий соответствующей подпрограммы  за счет средств краевого бюджета</t>
  </si>
  <si>
    <t>01 2 4006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</si>
  <si>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Чистая вода на территории сельского поселения "село Хайрюзово" Расходы на выполнение мероприятий соответствующей подпрограммы  за счет средств районного бюджета</t>
  </si>
  <si>
    <t>01 2 6008</t>
  </si>
  <si>
    <t>Непрограммные расходы. Реализация мероприятий районной муниципальной программы "Снижение напряженности на рынке труда Тигильского муниципального района "</t>
  </si>
  <si>
    <t>Непрограммные расходы. Работы по обеспечению деятельности муниципальных казенных учреждений. За исключением обособленных расходов. Которым присваиваются уникальные коды.</t>
  </si>
  <si>
    <t>Расходы на выплаты персоналу обеспечения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</si>
  <si>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Непрограммныеные расходы .Расходы в рамках непрограммных направлений деятельности. Физкультурно-оздоровительная работа и спортивные мероприятия</t>
  </si>
  <si>
    <t>Ведомственная структура расходов на 2015 год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</si>
  <si>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Энергосбережение и повышение энергетической эффективности в Тигильском муниципальном районе". Иные межбюджетные трансферты бюджетам сельских поселений на реализацию мероприятий по энергосбережению </t>
  </si>
  <si>
    <t>Муниципальная программа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 Подпрограмма "Обеспечение пожарной безопасности"</t>
  </si>
  <si>
    <t>Непрограммные расходы. Выполнение наказов депутатов Законодательного Собрания Камчатского края (приобретение акустической аудиосистемы)</t>
  </si>
  <si>
    <t>99 0 1403</t>
  </si>
  <si>
    <t>Приложение № 9</t>
  </si>
  <si>
    <t>МП</t>
  </si>
  <si>
    <t>ПП</t>
  </si>
  <si>
    <t>Наименование МП/ ПП</t>
  </si>
  <si>
    <t>исполнитель</t>
  </si>
  <si>
    <t>Подпрограмма " Энергосбережение и повышение энергетической эффективности в сельском поселении "село Хайрюзово"</t>
  </si>
  <si>
    <t>Администрация сельского поселения "село Хайрюзово"</t>
  </si>
  <si>
    <t>Подпрограмма " Чистая вода на территории сельского поселения "село Хайрюзово"</t>
  </si>
  <si>
    <t>итого:</t>
  </si>
  <si>
    <t xml:space="preserve">Распределение бюджетных ассигнований на реализацию муниципальных программ  сельского поселения "село Хайрюзово"
по ведомственной структуре расходов  на 2015 год </t>
  </si>
  <si>
    <t xml:space="preserve"> Иные межбюджетные трансферты бюджетам сельских поселений на реализацию мероприятий по энергосбережению </t>
  </si>
  <si>
    <t>Подпрограмма Энергосбережение и повышение энергетической эффективности в Тигильском муниципальном районе".</t>
  </si>
  <si>
    <t>Иные межбюджетные трансферты бюджетам сельских поселений на реализацию инвестиционных мероприятий.</t>
  </si>
  <si>
    <t xml:space="preserve">Подпрограмма "Чистая вода на территории сельского поселения "село Хайрюзово" 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</si>
  <si>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Энергосбережение и повышение энергетической эффективности в Тигильском муниципальном районе".  </t>
  </si>
  <si>
    <t>Муниципальная программа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 Подпрограмма "Обеспечение пожарной безопасности" Расходы на  реализацию  мероприятий по пожарной безопасности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</si>
  <si>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</si>
  <si>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Непрограммные расходы. 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</si>
  <si>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воспитание"</t>
  </si>
  <si>
    <t>На выполнение мероприятий "Развитие культуры в Тигильском муниципальном районе" Подпрограмма " Традиционная культура"</t>
  </si>
  <si>
    <t>На выполнение мероприятий по физкультуре и спорту</t>
  </si>
  <si>
    <t>01 2 6005</t>
  </si>
  <si>
    <t>Капитальные вложения в объекты недвижимого имущества государственной (муниципальной) собственности</t>
  </si>
  <si>
    <t xml:space="preserve">05 </t>
  </si>
  <si>
    <t>Непрограммные расходы. Расходы на выполнение мероприятий по развитию традиционной культуры</t>
  </si>
  <si>
    <t>99 0 6019</t>
  </si>
  <si>
    <t>Непрограммные расходы. Расходы на выполнение мероприятий  по развитию физической культуры и спорта</t>
  </si>
  <si>
    <t>99 0 6020</t>
  </si>
  <si>
    <t xml:space="preserve"> Подпрограмма "Комплексное благоустройство сельского поселения "село Хайрюзово"</t>
  </si>
  <si>
    <t>Подпрограмма "Капитальный ремонт жилого дома в "селе Хайрюзово"</t>
  </si>
  <si>
    <t>01 4 0000</t>
  </si>
  <si>
    <t>01 4 6007</t>
  </si>
  <si>
    <t>Годовой объем ассигнований на 2015 год</t>
  </si>
  <si>
    <t>Годовой объем ассигнований  на 
2015 год</t>
  </si>
  <si>
    <t>2. БЕЗВОЗМЕЗДНЫЕ ПОСТУПЛЕНИЯ - всего, в том числе:</t>
  </si>
  <si>
    <t>Увеличение прочих остатков денежных средств бюджетов   поселений</t>
  </si>
  <si>
    <t>Расходы по обеспечению деятельности муниципальных казенных учреждений, за исключением обособленных расходов, которым присваиваются уникальные коды.</t>
  </si>
  <si>
    <t xml:space="preserve">Непрограммные расходы. Расходы на содержание  и ремонт автомобильных дорог в границах поселения </t>
  </si>
  <si>
    <t>99 0 6014</t>
  </si>
  <si>
    <t>99 0 4024</t>
  </si>
  <si>
    <t>Муниципальная программа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</t>
  </si>
  <si>
    <t>02 0 6013</t>
  </si>
  <si>
    <t>Расходы на  реализацию  мероприятий по пожарной безопасности</t>
  </si>
  <si>
    <t>400</t>
  </si>
  <si>
    <t>Код бюджетной классификации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</si>
  <si>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</si>
  <si>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</si>
  <si>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1 17 05050 10 0000 180 </t>
  </si>
  <si>
    <t>Прочие неналоговые доходы бюджетов поселений</t>
  </si>
  <si>
    <t>2 02 01003 10 0000 151</t>
  </si>
  <si>
    <t>2 02 03015 10 0000 151</t>
  </si>
  <si>
    <t>Подпрограмма "Обеспечение пожарной безопасности"</t>
  </si>
  <si>
    <t>Непрограммные расходы. Межбюджетные трансферты на осуществление  полномочий по формированию исполнению бюджета, бюджету муниципального района из бюджета поселения в соответствии с заключенным соглашением</t>
  </si>
  <si>
    <t>Непрограммные расходы. Осуществление первичного воинского учета на территориях, где отсутствуют военные комиссариаты</t>
  </si>
  <si>
    <t>Непрограммные расходы. Осуществление мероприятий по управлению имуществом и земельными ресурсами (межевание и изготовление кадастровых паспортов)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</si>
  <si>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"Чистая вода на территории сельского поселения "село Хайрюзово". Иные межбюджетные трансферты бюджетам сельских поселений на реализацию инвестиционных мероприятий.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</si>
  <si>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</si>
  <si>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</si>
  <si>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</si>
  <si>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</si>
  <si>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</si>
  <si>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</si>
  <si>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</si>
  <si>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</si>
  <si>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</si>
  <si>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</si>
  <si>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</si>
  <si>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01 05 02 01 10 0000 610</t>
  </si>
  <si>
    <t>Уменьшение прочих остатков денежных средств бюджетов поселений</t>
  </si>
  <si>
    <t xml:space="preserve"> </t>
  </si>
  <si>
    <t>тыс. рублей</t>
  </si>
  <si>
    <t>Наименование показателя*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</si>
  <si>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</si>
  <si>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</si>
  <si>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</si>
  <si>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</si>
  <si>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Налог на доходы физических лиц</t>
  </si>
  <si>
    <t>1 06 00000 00 0000 000</t>
  </si>
  <si>
    <t xml:space="preserve">Налог на имущество </t>
  </si>
  <si>
    <t>Земельный налог</t>
  </si>
  <si>
    <t>1 08 00000 00 0000 000</t>
  </si>
  <si>
    <t xml:space="preserve">Государственная пошлина 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</si>
  <si>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</si>
  <si>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</si>
  <si>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1 13 00000 00 0000 000</t>
  </si>
  <si>
    <t>2 00 00000 00 0000 000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</si>
  <si>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</si>
  <si>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</si>
  <si>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</si>
  <si>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</si>
  <si>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</si>
  <si>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</si>
  <si>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2 02 03022 10 0000 151</t>
  </si>
  <si>
    <t>Субвенции бюджетам поселений на предоставление гражданам субсидий на оплату жилого помещения и коммунальных услуг</t>
  </si>
  <si>
    <t>2 02 04000 00 0000 151</t>
  </si>
  <si>
    <t>Иные межбюджетные трансферты</t>
  </si>
  <si>
    <t>2 02 04999 10 0000 151</t>
  </si>
  <si>
    <t>ИТОГО  ДОХОДОВ:</t>
  </si>
  <si>
    <t>(тыс. рублей)</t>
  </si>
  <si>
    <t>Наименование показателя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</si>
  <si>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</si>
  <si>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</si>
  <si>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</si>
  <si>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</si>
  <si>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</si>
  <si>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№№</t>
  </si>
  <si>
    <t>Раздел</t>
  </si>
  <si>
    <t>2</t>
  </si>
  <si>
    <t>4</t>
  </si>
  <si>
    <t>5</t>
  </si>
  <si>
    <t>1.</t>
  </si>
  <si>
    <t>01</t>
  </si>
  <si>
    <t>02</t>
  </si>
  <si>
    <t>Функционирование высшего должностного лица  субъекта Российской Федерации и муниципального образования</t>
  </si>
  <si>
    <t>04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</si>
  <si>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</si>
  <si>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</si>
  <si>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</si>
  <si>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</si>
  <si>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</si>
  <si>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03</t>
  </si>
  <si>
    <t>Мобилизационная  и вневойсковая подготовка</t>
  </si>
  <si>
    <t>3.</t>
  </si>
  <si>
    <t>4.</t>
  </si>
  <si>
    <t>05</t>
  </si>
  <si>
    <t>Жилищно-коммунальное хозяйство</t>
  </si>
  <si>
    <t>Жилищное хозяйство</t>
  </si>
  <si>
    <t>Благоустройство</t>
  </si>
  <si>
    <t>5.</t>
  </si>
  <si>
    <t>08</t>
  </si>
  <si>
    <t>Культура</t>
  </si>
  <si>
    <t>10</t>
  </si>
  <si>
    <t>Социальная политика</t>
  </si>
  <si>
    <t>Социальное обеспечение населения</t>
  </si>
  <si>
    <t xml:space="preserve">Всего расходов </t>
  </si>
  <si>
    <t>09</t>
  </si>
  <si>
    <t>№</t>
  </si>
  <si>
    <t>Наименование</t>
  </si>
  <si>
    <t>Коды</t>
  </si>
  <si>
    <t xml:space="preserve">Годовой объем </t>
  </si>
  <si>
    <t>в том числе:</t>
  </si>
  <si>
    <t>Целевая статья</t>
  </si>
  <si>
    <t>Вид расходов</t>
  </si>
  <si>
    <t>Заработная плата КОСГУ 211</t>
  </si>
  <si>
    <t>3</t>
  </si>
  <si>
    <t>6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</si>
  <si>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</si>
  <si>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в т.ч.за счет средств районного бюджета*</t>
  </si>
  <si>
    <t>ВСЕГО   РАСХОДОВ:</t>
  </si>
  <si>
    <t>Общегосударственные вопросы</t>
  </si>
  <si>
    <t>в т.ч.за счет средств федерального бюджета*</t>
  </si>
  <si>
    <t>в т.ч.за счет средств краевого бюджета*</t>
  </si>
  <si>
    <t>1 11 09045 10 0000 120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</si>
  <si>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</si>
  <si>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</si>
  <si>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</si>
  <si>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</si>
  <si>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</si>
  <si>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</si>
  <si>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 xml:space="preserve">Межбюджетные трансферты </t>
  </si>
  <si>
    <t>500</t>
  </si>
  <si>
    <t>Социальное обеспечение и иные выплаты населению</t>
  </si>
  <si>
    <t>300</t>
  </si>
  <si>
    <t>Физическая культура и спорт</t>
  </si>
  <si>
    <t xml:space="preserve">Физическая культура </t>
  </si>
  <si>
    <t>6.</t>
  </si>
  <si>
    <t>1 13 01995 10 0000 130</t>
  </si>
  <si>
    <t>2 02 03003 10 0000 151</t>
  </si>
  <si>
    <t>116 00000 00 0000 000</t>
  </si>
  <si>
    <t>ШТРАФЫ, САНКЦИИ, ВОЗМЕЩЕНИЕ УЩЕРБА</t>
  </si>
  <si>
    <t>Субвенции бюджетам поселений  на  государственную регистрацию актов гражданского состояния</t>
  </si>
  <si>
    <t xml:space="preserve">Коммунальное хозяйство </t>
  </si>
  <si>
    <t>Администрация   сельского поселения "село Хайрюзово"</t>
  </si>
  <si>
    <t>Муниципальное казенное учреждение культуры "Хайрюзовский  сельский клуб"</t>
  </si>
  <si>
    <t>Национальная безопасность и правоохранительная деятельность</t>
  </si>
  <si>
    <t>Обеспечение пожарной безопасности</t>
  </si>
  <si>
    <t>7.</t>
  </si>
  <si>
    <t>Другие вопросы в области жилищно-коммунального хозяйства</t>
  </si>
  <si>
    <t xml:space="preserve">200 </t>
  </si>
  <si>
    <t>Приложение 3</t>
  </si>
  <si>
    <t>Приложение № 4</t>
  </si>
  <si>
    <t>Органы юстиции</t>
  </si>
  <si>
    <t>Национальная экономика</t>
  </si>
  <si>
    <t>Другие вопросы в области национальной экономики</t>
  </si>
  <si>
    <t>в т.ч. за счет средств краевого бюджета</t>
  </si>
  <si>
    <t>971</t>
  </si>
  <si>
    <t>972</t>
  </si>
  <si>
    <t>99 0 0000</t>
  </si>
  <si>
    <t>99 0 1002</t>
  </si>
  <si>
    <t xml:space="preserve">99 0 1001 </t>
  </si>
  <si>
    <t>99 0 1001</t>
  </si>
  <si>
    <t>Расходы на выплаты персоналу казенных учреждений</t>
  </si>
  <si>
    <t>110</t>
  </si>
  <si>
    <t>120</t>
  </si>
  <si>
    <t>99 0 1000</t>
  </si>
  <si>
    <t>99 0 1005</t>
  </si>
  <si>
    <t>99 0 4008</t>
  </si>
  <si>
    <t>99 0 7001</t>
  </si>
  <si>
    <t>99 0 5118</t>
  </si>
  <si>
    <t>99 0 1102</t>
  </si>
  <si>
    <t>99 0 1303</t>
  </si>
  <si>
    <t>99 0 1402</t>
  </si>
  <si>
    <t>99 0 4027</t>
  </si>
  <si>
    <t>99 0 1006</t>
  </si>
  <si>
    <t>2 02 02999 10 0000 151</t>
  </si>
  <si>
    <t>Субвенции бюджетам поселений на выполнение передаваемых полномочий субъектов Российской Федерации</t>
  </si>
  <si>
    <t>1 01 00000 00 0000 110</t>
  </si>
  <si>
    <t>Непрограммные расходы</t>
  </si>
  <si>
    <t>Непрограммные расходы. Глава администрации сельского поселения.</t>
  </si>
  <si>
    <t>Непрограммные расходы.</t>
  </si>
  <si>
    <t>Непрограммные расходы. Обеспечение деятельности подведомственных учреждений</t>
  </si>
  <si>
    <t>Непрограммные расходы. Уличное освещение</t>
  </si>
  <si>
    <t>Налоги на прибыль, доходы</t>
  </si>
  <si>
    <t>Прочие доходы от оказания платных услуг (работ) получателями средств бюджетов поселений</t>
  </si>
  <si>
    <t>Доходы  бюджета сельского поселения "село Хайрюзово" на 2015 год</t>
  </si>
  <si>
    <t>1 06 06000 10 0000 110</t>
  </si>
  <si>
    <t>Доходы от оказания платных услуг (работ) и компенсации затрат государства</t>
  </si>
  <si>
    <t>Дотации бюджетам поселений на поддержку мер по обеспечению сбалансированности бюджетов</t>
  </si>
  <si>
    <t>2 02 02000 00 0000 151</t>
  </si>
  <si>
    <t>Прочие субсидии бюджетам поселений, в том числе: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</si>
  <si>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"Энергосбережение и повышение энергетической эффективности в Камчатском крае"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</si>
  <si>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"Чистая вода в Камчатском крае"</t>
  </si>
  <si>
    <t>Субсидии  на реализацию 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"Благоустройство территорий муниципальных образований"</t>
  </si>
  <si>
    <t>Прочие межбюджетные трансферты, передаваемые бюджетам поселений, в том числе:</t>
  </si>
  <si>
    <t>На выполнение мероприятий муниципальной программы Тигильского муниципального района "Снижение напряженности на рынке труда Тигильского муниципального района в 2014-2016 годах"</t>
  </si>
  <si>
    <t>На расходы по оплате коммунальных услуг бюджетным учреждениям, финансируемых из бюджета поселения</t>
  </si>
  <si>
    <t xml:space="preserve">На выполнение мероприятий муниципальной программы Тигильского муниципального района "Совершенствование  системы управления имуществом и земельными ресурсами Тигильского муниципального района  на 2014-2016 годы", мероприятие: межевание и изготовление кадастровых паспортов.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</si>
  <si>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</si>
  <si>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</si>
  <si>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</si>
  <si>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</si>
  <si>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 расходы по выполнению мероприятий муниципальной программы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</t>
  </si>
  <si>
    <t xml:space="preserve">На обеспечение содержания мест размещения и утилизации ТБО </t>
  </si>
  <si>
    <t xml:space="preserve">  Уменьшение остатков средств бюджетов</t>
  </si>
  <si>
    <t xml:space="preserve"> Увеличение остатков средств бюджетов</t>
  </si>
  <si>
    <t>На выполнение мероприятий  муниципальной программы "Совершенствование управления финансами районного бюджета Тигильского муниципального района на 2014-2018годы" Подпрограмма "Совершенствование межбюджетных отношений с сельскими поселениями, создание условий для повышения устойчивости бюджетов сельских поселений в Тигильском муниципальном районе" Иные межбюджетные трансферты бюджетам сельских поселений на реализацию наказов избирателей к депутатам Законодательного Собрания Камчатского края</t>
  </si>
  <si>
    <t>Источники финансирования дефицита  бюджета сельского поселения "село Хайрюзово"на 2015 год</t>
  </si>
  <si>
    <t>Приложение №5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</si>
  <si>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</si>
  <si>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</si>
  <si>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Глава администрации сельского поселения</t>
  </si>
  <si>
    <t>Обеспечение деятельности администрации сельского поселения</t>
  </si>
  <si>
    <t>Резервный фонд администрации</t>
  </si>
  <si>
    <t>99 0 6017</t>
  </si>
  <si>
    <t>Иные межбюджетные трансферты районному бюджету из бюджета поселения на выполнение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</si>
  <si>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</si>
  <si>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99 0 5930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</si>
  <si>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</si>
  <si>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мероприятия по защите населения и территорий от чрезвычайных ситуаций природного и техногенного характера</t>
  </si>
  <si>
    <t>99 0 1101</t>
  </si>
  <si>
    <t>Дорожное хозяйство (дорожные фонды)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</si>
  <si>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</t>
  </si>
  <si>
    <t>01 0 0000</t>
  </si>
  <si>
    <t>01 3 0000</t>
  </si>
  <si>
    <t>01 3 1403</t>
  </si>
  <si>
    <t>Расходы на выполнение мероприятий соответствующей подпрограммы за счет  субсидии из краевого бюджета</t>
  </si>
  <si>
    <t>01 3 4006</t>
  </si>
  <si>
    <t>Расходы на капитальный ремонт и ремонт автодорог общего пользования и межквартальных проездов</t>
  </si>
  <si>
    <t>01 3 6010</t>
  </si>
  <si>
    <t>12</t>
  </si>
  <si>
    <t>Расходы на мероприятия по управлению имуществом и земельными ресурсами (межевание и изготовление кадастровых паспортов)</t>
  </si>
  <si>
    <t>99 0 6016</t>
  </si>
  <si>
    <t>02 0 0000</t>
  </si>
  <si>
    <t xml:space="preserve"> Подпрограмма "Энергосбережение и повышение энергетической эффективности в сельском поселении "село Хайрюзово"</t>
  </si>
  <si>
    <t xml:space="preserve"> 01 1 0000</t>
  </si>
  <si>
    <t>99 0 1409</t>
  </si>
  <si>
    <t>Расходы на мероприятия по проведению капитального ремонта объектов электро-,  тепло- и водоснабжения.</t>
  </si>
  <si>
    <t>Расходы на уличное освещение.</t>
  </si>
  <si>
    <t>Расходы на мероприятия по утилизации ТБО</t>
  </si>
  <si>
    <t>99 0 1401</t>
  </si>
  <si>
    <t>Расходы на мероприятия по содержанию полигонов  бытовых отходов.</t>
  </si>
  <si>
    <t>99 0 6011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</si>
  <si>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Тигильского муниципального района коммунальными услугами и услугами по благоустройству  на  2014 - 2016 годы"</t>
  </si>
  <si>
    <t>Подпрограмма  "Комплексное благоустройство сельского поселения "село Хайрюзово".</t>
  </si>
  <si>
    <t>Расходы на выполнение мероприятий по  благоустройству поселения</t>
  </si>
  <si>
    <t>01 3 1408</t>
  </si>
  <si>
    <t>Расходы на выполнение мероприятий соответствующей подпрограммы за счет средств краевого бюджета</t>
  </si>
  <si>
    <t>01 3 6009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</si>
  <si>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Тигильского муниципального района коммунальными услугами и услугами по благоустройству  на  2014 - 2016 годы" </t>
  </si>
  <si>
    <t>Подпрограмма "Чистая вода"</t>
  </si>
  <si>
    <t>Расходы на выполнение мероприятий соответствующей подпрограммы  за счет средств краевого бюджета</t>
  </si>
  <si>
    <t>Расходы на выполнение мероприятий соответствующей подпрограммы  за счет средств районного бюджета</t>
  </si>
  <si>
    <t>02 2 6008</t>
  </si>
  <si>
    <t>Культура ,  кинематография</t>
  </si>
  <si>
    <t xml:space="preserve">08 </t>
  </si>
  <si>
    <t>Другие вопросы в области культуры, кинематографии</t>
  </si>
  <si>
    <t>Непрограммные расходы. Расходы на выполнение мероприятий  по патриотическому  воспитанию</t>
  </si>
  <si>
    <t>99 0 6006</t>
  </si>
  <si>
    <t xml:space="preserve">Непрограммные расходы </t>
  </si>
  <si>
    <t xml:space="preserve">10 </t>
  </si>
  <si>
    <t>99 0 6012</t>
  </si>
  <si>
    <t>Расходы в рамках непрограммных направлений деятельности. Физкультурно-оздоровительная работа и спортивные мероприятия</t>
  </si>
  <si>
    <t>Распределение бюджетных ассигнований  по разделам,  подразделам,  целевым статьям (муниципальным программам и непрограммным направлениям деятельности), группам видов расходов  классификации расходов бюджетов  на 2015 год</t>
  </si>
  <si>
    <t>ГРБС</t>
  </si>
  <si>
    <t xml:space="preserve">Раздел </t>
  </si>
  <si>
    <t>подраз- дел</t>
  </si>
  <si>
    <t>Непрограммные расходы. Резервный фонд администрации</t>
  </si>
  <si>
    <t>990 6017</t>
  </si>
  <si>
    <t>Непрограммные расходы.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</si>
  <si>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</si>
  <si>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 Расходы на содержание и ремонт автомобильных дорог в границах поселения</t>
  </si>
  <si>
    <t>Иные межбюджетные трансферты бюджетам сельских поселений на реализацию  мероприятий.</t>
  </si>
  <si>
    <t>01 1 1202</t>
  </si>
  <si>
    <t>01 1202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</si>
  <si>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Энергосбережение и повышение энергетической эффективности в сельском поселении "село Хайрюзово" . Расходы на обеспечение деятельности в сфере экономики </t>
  </si>
  <si>
    <t>Прочие поступления от использования имущества, находящегося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</si>
  <si>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выполнение мероприятий  муниципальной программы Тигильского муниципального района "Энергоэффективность, развитие энергетики и коммунального хозяйства, обеспечение жителей населенных пунктов Тигильского муниципального района коммунальными услугами и услугами по благоустройству на 2014-2016 годы". Подпрограмма "Чистая вода на территории Тигильского муниципального района" инвестиционные мероприятия</t>
  </si>
  <si>
    <t xml:space="preserve">На выполнение мероприятий  муниципальной программы Тигильского муниципального района "Энергоэффективность, развитие энергетики и коммунального хозяйства, обеспечение жителей населенных пунктов Тигильского муниципального района коммунальными услугами и услугами по благоустройству на 2014-2016 годы". Подпрограмма Энергосбережение и повышение энергетической эффективности в Тигильском муниципальном районе". Иные межбюджетные трансферты бюджетам сельских поселений на реализацию мероприятий по энергосбережению </t>
  </si>
  <si>
    <t>Расходы на 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</si>
  <si>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Непрограммные расходы. Расходы на выполнение государственных полномочий Камчатского края по государственной регистрации актов гражданского состояния</t>
  </si>
  <si>
    <t>Непрограммные расходы. Расходы на мероприятия по защите населения и территорий от чрезвычайных ситуаций природного и техногенного характера</t>
  </si>
  <si>
    <t>Непрограммные расходы. Расходы на мероприятия по осуществлению мер противопожарной безопасности</t>
  </si>
  <si>
    <t xml:space="preserve">Расходы на выполнение мероприятий  по Энергоэффективность </t>
  </si>
  <si>
    <t>Непрограммные расходы. Расходы на взносы в Фонд капитального ремонта МКД Камчатского края</t>
  </si>
  <si>
    <t>Непрограммные расходы. Расходы на реализацию инвестиционных мероприятий-постановку на кадастровый учет  отведенных земельных участков под строительство жилых домов</t>
  </si>
  <si>
    <t>Расходы на 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</si>
  <si>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Коммунальные услуги КОСГУ 223</t>
  </si>
  <si>
    <t>Непрограммные расходы. Обеспечение деятельности администрации сельского поселения, за исключением расходов, которым присваиваются уникальные коды.</t>
  </si>
  <si>
    <t>Расходы на выплаты персоналу государственных (муниципальных) органов.</t>
  </si>
  <si>
    <t>Непрограммные расходы. МП  "Совершенствование территориальной политики , укрепление национального единства и межнациональных отношений в Тигильском муниципальном районе на 2014-2016годы". Подпрограмма Повышение эффективности деятельности органов местного самоуправления".</t>
  </si>
  <si>
    <t>Непрограммные расходы. Расходы на 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</si>
  <si>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Приложение № 1</t>
  </si>
  <si>
    <t>Приложение № 2</t>
  </si>
  <si>
    <t>Приложение № 3</t>
  </si>
  <si>
    <t>Приложение № 5</t>
  </si>
  <si>
    <t xml:space="preserve">                                           к Решению  №  2     от 30.12. 2014г      "О бюджете   сельского поселения «село Хайрюзово» на 2015 год" </t>
  </si>
  <si>
    <t xml:space="preserve">                                                                                                                         к Решению №  2  от 30.12. 2014г.                                             "О бюджете   сельского поселения «село Хайрюзово» на 2015 год"  </t>
  </si>
  <si>
    <t xml:space="preserve">            к Решению №  2   от  30.12. 2014г                           "О бюджете   сельского поселения «село Хайрюзово» на 2015 год" </t>
  </si>
  <si>
    <t xml:space="preserve">                                                                                            Приложение № 6                                                                                    к Решению №   2       от  30.12.2014г  "                                                                                                   О бюджете  сельского поселения   "село Хайрюзово" на 2015 год"</t>
  </si>
  <si>
    <t>к Решению №  2    от 30.12. 2014 г.                                                           "О бюджете  сельского поселения   "село Хайрюзово" на 2015 год"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</si>
  <si>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</si>
  <si>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 xml:space="preserve"> 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</si>
  <si>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Расходы на мероприятия по защите населения и территорий от чрезвычайных ситуаций природного и техногенного характера</t>
  </si>
  <si>
    <t xml:space="preserve"> Расходы на мероприятия по осуществлению мер противопожарной безопасности</t>
  </si>
  <si>
    <t xml:space="preserve"> Расходы на содержание  и ремонт автомобильных дорог в границах поселения </t>
  </si>
  <si>
    <t xml:space="preserve"> Расходы на взносы в Фонд капитального ремонта МКД Камчатского края</t>
  </si>
  <si>
    <t xml:space="preserve"> Расходы на реализацию инвестиционных мероприятий-постановку на кадастровый учет  отведенных земельных участков под строительство жилых домов</t>
  </si>
  <si>
    <t>Выполнение наказов депутатов Законодательного Собрания Камчатского края (приобретение акустической аудиосистемы)</t>
  </si>
  <si>
    <t xml:space="preserve"> Расходы на выполнение мероприятий по развитию традиционной культуры</t>
  </si>
  <si>
    <t xml:space="preserve"> Расходы на выполнение мероприятий  по патриотическому  воспитанию</t>
  </si>
  <si>
    <t xml:space="preserve"> Реализация мероприятий по снижению напряженности на рынке труда Тигильского муниципального района</t>
  </si>
  <si>
    <t xml:space="preserve"> Расходы на выполнение мероприятий  по развитию физической культуры и спорта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</si>
  <si>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Энергосбережение и повышение энергетической эффективности в сельском поселении "село Хайрюзово". Расходы на выполнение мероприятий соответствующей подпрограммы за счет  субсидии из краевого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</si>
  <si>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"Чистая вода на территории сельского поселения "село Хайрюзово". </t>
  </si>
  <si>
    <t>03 0 0000</t>
  </si>
  <si>
    <t>03 0 0999</t>
  </si>
  <si>
    <t>03 0 999</t>
  </si>
  <si>
    <t>99 0 1301</t>
  </si>
  <si>
    <t>Муниципальная программа "Развитие малого и среднего предпринимательства на территории сельского поселения "село Хайрюзово" в 2015-2017годах.</t>
  </si>
  <si>
    <t>Муниципальная программа "Развитие малого и среднего предпринимательства на территории сельского поселения "село Хайрюзово" в 2015-2017 годах. 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</si>
  <si>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</si>
  <si>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Расходы на капитальный ремонт муниципального жилищного фонда.</t>
  </si>
  <si>
    <t>Непрограммные расходы. Расходы на 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</si>
  <si>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Непрограммные расходы. Расходы на капитальный ремонт муниципального жилищного фонда.</t>
  </si>
  <si>
    <t>Непрограммные расходы.Расходы на прочие мероприятия по благоустройству поселений</t>
  </si>
  <si>
    <t>99 0 1408</t>
  </si>
  <si>
    <t>Расходы на прочие мероприятия по благоустройству поселений</t>
  </si>
  <si>
    <t xml:space="preserve">                                                                                                                                                    к Решению   "О внесении изменений в бюджет  сельского поселения "село Хайрюзово" на 2015 год от  28.12. 2015г № 2</t>
  </si>
  <si>
    <t xml:space="preserve">                                                                                                                                                     к Решению   "О внесении изменений в бюджет  сельского поселения "село Хайрюзово" на 2015 год от 28.12. 2015г № 2</t>
  </si>
  <si>
    <t xml:space="preserve">                     к Решению   "О внесении изменений в бюджет  сельского поселения "село Хайрюзово" на 2015 год от   28.12. 2015г № 2 </t>
  </si>
  <si>
    <t xml:space="preserve">                                                                                         к Решению   "О внесении изменений в бюджет  сельского поселения "село Хайрюзово" на 2015 год от    28.12. 2015г № 2 </t>
  </si>
  <si>
    <t xml:space="preserve">                                              к Решению   "О внесении изменений в бюджет  сельского поселения "село Хайрюзово" на 2015 год от  28.12. 2015г №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</si>
</sst>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0"/>
    <numFmt numFmtId="168" formatCode="###0"/>
    <numFmt numFmtId="169" formatCode="_-* #,##0.00_р_._-;\-* #,##0.00_р_._-;_-* \-??_р_.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_-* #,##0.000_р_._-;\-* #,##0.000_р_._-;_-* \-??_р_._-;_-@_-"/>
    <numFmt numFmtId="177" formatCode="0.0000"/>
    <numFmt numFmtId="178" formatCode="0.00000"/>
    <numFmt numFmtId="179" formatCode="000000"/>
    <numFmt numFmtId="180" formatCode="#,###.00"/>
    <numFmt numFmtId="181" formatCode="0.000000"/>
    <numFmt numFmtId="182" formatCode="#,###"/>
    <numFmt numFmtId="183" formatCode="#,###.0"/>
    <numFmt numFmtId="184" formatCode="0.000000000"/>
    <numFmt numFmtId="185" formatCode="0.00000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_ ;[Red]\-#,##0.0\ "/>
    <numFmt numFmtId="192" formatCode="###,###,###,##0.00000"/>
    <numFmt numFmtId="193" formatCode="#,##0.00000&quot;р.&quot;"/>
    <numFmt numFmtId="194" formatCode="[$-FC19]d\ mmmm\ yyyy\ &quot;г.&quot;"/>
    <numFmt numFmtId="195" formatCode="#,##0.00&quot;р.&quot;"/>
  </numFmts>
  <fonts count="66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i/>
      <sz val="10"/>
      <name val="Arial Cyr"/>
      <family val="2"/>
    </font>
    <font>
      <i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Courier New Cyr"/>
      <family val="3"/>
    </font>
    <font>
      <b/>
      <sz val="10"/>
      <color indexed="10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1" fillId="0" borderId="0" applyNumberFormat="0" applyBorder="0" applyProtection="0">
      <alignment horizontal="center" wrapText="1"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 horizontal="right" wrapText="1"/>
    </xf>
    <xf numFmtId="0" fontId="6" fillId="0" borderId="1" applyNumberFormat="0" applyAlignment="0" applyProtection="0"/>
    <xf numFmtId="0" fontId="3" fillId="0" borderId="1" applyNumberFormat="0" applyProtection="0">
      <alignment horizontal="center" vertical="center"/>
    </xf>
    <xf numFmtId="3" fontId="6" fillId="0" borderId="1" applyAlignment="0" applyProtection="0"/>
    <xf numFmtId="167" fontId="6" fillId="0" borderId="1" applyProtection="0">
      <alignment vertical="center"/>
    </xf>
    <xf numFmtId="4" fontId="6" fillId="0" borderId="1" applyProtection="0">
      <alignment vertical="center"/>
    </xf>
    <xf numFmtId="180" fontId="6" fillId="0" borderId="1" applyProtection="0">
      <alignment vertical="center"/>
    </xf>
    <xf numFmtId="180" fontId="7" fillId="0" borderId="1" applyProtection="0">
      <alignment vertical="center"/>
    </xf>
    <xf numFmtId="0" fontId="6" fillId="0" borderId="1" applyNumberFormat="0" applyProtection="0">
      <alignment horizontal="left" indent="2"/>
    </xf>
    <xf numFmtId="0" fontId="6" fillId="0" borderId="1" applyNumberFormat="0" applyProtection="0">
      <alignment horizontal="center" vertical="center" wrapText="1"/>
    </xf>
    <xf numFmtId="0" fontId="6" fillId="0" borderId="1" applyNumberFormat="0" applyProtection="0">
      <alignment wrapText="1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3" fillId="0" borderId="0" xfId="0" applyFont="1" applyFill="1" applyAlignment="1">
      <alignment horizontal="right"/>
    </xf>
    <xf numFmtId="0" fontId="6" fillId="0" borderId="0" xfId="68" applyFont="1" applyFill="1" applyBorder="1" applyAlignment="1">
      <alignment horizontal="center" vertical="center"/>
      <protection/>
    </xf>
    <xf numFmtId="164" fontId="1" fillId="0" borderId="0" xfId="68" applyNumberFormat="1" applyFont="1" applyFill="1" applyBorder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 wrapText="1"/>
      <protection/>
    </xf>
    <xf numFmtId="167" fontId="3" fillId="0" borderId="0" xfId="68" applyNumberFormat="1" applyFont="1" applyFill="1" applyAlignment="1">
      <alignment vertical="center"/>
      <protection/>
    </xf>
    <xf numFmtId="167" fontId="3" fillId="0" borderId="0" xfId="68" applyNumberFormat="1" applyFont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8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65" fontId="4" fillId="0" borderId="0" xfId="77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77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49" fontId="3" fillId="33" borderId="17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67" fontId="0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70" fontId="0" fillId="0" borderId="0" xfId="0" applyNumberFormat="1" applyFont="1" applyFill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1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left" vertical="center" wrapText="1"/>
    </xf>
    <xf numFmtId="167" fontId="3" fillId="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77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right" vertical="center" wrapText="1"/>
    </xf>
    <xf numFmtId="167" fontId="3" fillId="0" borderId="12" xfId="77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/>
    </xf>
    <xf numFmtId="11" fontId="3" fillId="0" borderId="27" xfId="0" applyNumberFormat="1" applyFont="1" applyFill="1" applyBorder="1" applyAlignment="1">
      <alignment horizontal="left" vertical="center" wrapText="1"/>
    </xf>
    <xf numFmtId="11" fontId="3" fillId="0" borderId="12" xfId="0" applyNumberFormat="1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11" fontId="19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3" fillId="0" borderId="1" xfId="68" applyNumberFormat="1" applyFont="1" applyFill="1" applyBorder="1" applyAlignment="1">
      <alignment horizontal="center" vertical="center"/>
      <protection/>
    </xf>
    <xf numFmtId="0" fontId="3" fillId="0" borderId="1" xfId="68" applyFont="1" applyFill="1" applyBorder="1" applyAlignment="1">
      <alignment horizontal="left" vertical="center" wrapText="1"/>
      <protection/>
    </xf>
    <xf numFmtId="167" fontId="3" fillId="0" borderId="1" xfId="68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68" applyFont="1" applyAlignment="1">
      <alignment horizontal="right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6" fillId="0" borderId="12" xfId="68" applyFont="1" applyFill="1" applyBorder="1" applyAlignment="1">
      <alignment horizontal="center" vertical="center" wrapText="1"/>
      <protection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5" fontId="7" fillId="0" borderId="0" xfId="77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/>
    </xf>
    <xf numFmtId="167" fontId="4" fillId="0" borderId="1" xfId="77" applyNumberFormat="1" applyFont="1" applyFill="1" applyBorder="1" applyAlignment="1" applyProtection="1">
      <alignment vertical="center" wrapText="1"/>
      <protection/>
    </xf>
    <xf numFmtId="167" fontId="3" fillId="0" borderId="1" xfId="77" applyNumberFormat="1" applyFont="1" applyFill="1" applyBorder="1" applyAlignment="1" applyProtection="1">
      <alignment vertical="center" wrapText="1"/>
      <protection/>
    </xf>
    <xf numFmtId="167" fontId="3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3" fillId="0" borderId="12" xfId="0" applyNumberFormat="1" applyFont="1" applyFill="1" applyBorder="1" applyAlignment="1">
      <alignment vertical="center" wrapText="1"/>
    </xf>
    <xf numFmtId="167" fontId="11" fillId="0" borderId="12" xfId="0" applyNumberFormat="1" applyFont="1" applyFill="1" applyBorder="1" applyAlignment="1">
      <alignment vertical="center" wrapText="1"/>
    </xf>
    <xf numFmtId="167" fontId="3" fillId="0" borderId="12" xfId="77" applyNumberFormat="1" applyFont="1" applyFill="1" applyBorder="1" applyAlignment="1" applyProtection="1">
      <alignment vertical="center" wrapText="1"/>
      <protection/>
    </xf>
    <xf numFmtId="167" fontId="3" fillId="0" borderId="20" xfId="0" applyNumberFormat="1" applyFont="1" applyFill="1" applyBorder="1" applyAlignment="1">
      <alignment vertical="center" wrapText="1"/>
    </xf>
    <xf numFmtId="167" fontId="3" fillId="0" borderId="20" xfId="77" applyNumberFormat="1" applyFont="1" applyFill="1" applyBorder="1" applyAlignment="1" applyProtection="1">
      <alignment vertical="center" wrapText="1"/>
      <protection/>
    </xf>
    <xf numFmtId="167" fontId="4" fillId="0" borderId="18" xfId="0" applyNumberFormat="1" applyFont="1" applyFill="1" applyBorder="1" applyAlignment="1">
      <alignment vertical="center" wrapText="1"/>
    </xf>
    <xf numFmtId="167" fontId="3" fillId="0" borderId="18" xfId="0" applyNumberFormat="1" applyFont="1" applyFill="1" applyBorder="1" applyAlignment="1">
      <alignment vertical="center" wrapText="1"/>
    </xf>
    <xf numFmtId="167" fontId="3" fillId="0" borderId="11" xfId="0" applyNumberFormat="1" applyFont="1" applyFill="1" applyBorder="1" applyAlignment="1">
      <alignment vertical="center" wrapText="1"/>
    </xf>
    <xf numFmtId="167" fontId="4" fillId="0" borderId="18" xfId="77" applyNumberFormat="1" applyFont="1" applyFill="1" applyBorder="1" applyAlignment="1" applyProtection="1">
      <alignment vertical="center" wrapText="1"/>
      <protection/>
    </xf>
    <xf numFmtId="167" fontId="3" fillId="0" borderId="18" xfId="77" applyNumberFormat="1" applyFont="1" applyFill="1" applyBorder="1" applyAlignment="1" applyProtection="1">
      <alignment vertical="center" wrapText="1"/>
      <protection/>
    </xf>
    <xf numFmtId="167" fontId="4" fillId="0" borderId="20" xfId="77" applyNumberFormat="1" applyFont="1" applyFill="1" applyBorder="1" applyAlignment="1" applyProtection="1">
      <alignment vertical="center" wrapText="1"/>
      <protection/>
    </xf>
    <xf numFmtId="167" fontId="11" fillId="0" borderId="12" xfId="77" applyNumberFormat="1" applyFont="1" applyFill="1" applyBorder="1" applyAlignment="1" applyProtection="1">
      <alignment vertical="center" wrapText="1"/>
      <protection/>
    </xf>
    <xf numFmtId="167" fontId="4" fillId="0" borderId="12" xfId="77" applyNumberFormat="1" applyFont="1" applyFill="1" applyBorder="1" applyAlignment="1" applyProtection="1">
      <alignment vertical="center" wrapText="1"/>
      <protection/>
    </xf>
    <xf numFmtId="167" fontId="4" fillId="0" borderId="12" xfId="0" applyNumberFormat="1" applyFont="1" applyFill="1" applyBorder="1" applyAlignment="1">
      <alignment vertical="center" wrapText="1"/>
    </xf>
    <xf numFmtId="167" fontId="3" fillId="0" borderId="13" xfId="0" applyNumberFormat="1" applyFont="1" applyFill="1" applyBorder="1" applyAlignment="1">
      <alignment vertical="center" wrapText="1"/>
    </xf>
    <xf numFmtId="167" fontId="3" fillId="0" borderId="13" xfId="77" applyNumberFormat="1" applyFont="1" applyFill="1" applyBorder="1" applyAlignment="1" applyProtection="1">
      <alignment vertical="center" wrapText="1"/>
      <protection/>
    </xf>
    <xf numFmtId="178" fontId="4" fillId="0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wrapText="1"/>
    </xf>
    <xf numFmtId="167" fontId="3" fillId="0" borderId="26" xfId="0" applyNumberFormat="1" applyFont="1" applyFill="1" applyBorder="1" applyAlignment="1">
      <alignment vertical="center" wrapText="1"/>
    </xf>
    <xf numFmtId="167" fontId="3" fillId="0" borderId="26" xfId="77" applyNumberFormat="1" applyFont="1" applyFill="1" applyBorder="1" applyAlignment="1" applyProtection="1">
      <alignment vertical="center" wrapText="1"/>
      <protection/>
    </xf>
    <xf numFmtId="167" fontId="3" fillId="0" borderId="12" xfId="0" applyNumberFormat="1" applyFont="1" applyFill="1" applyBorder="1" applyAlignment="1">
      <alignment vertical="center"/>
    </xf>
    <xf numFmtId="167" fontId="11" fillId="0" borderId="12" xfId="0" applyNumberFormat="1" applyFont="1" applyFill="1" applyBorder="1" applyAlignment="1">
      <alignment vertical="center"/>
    </xf>
    <xf numFmtId="167" fontId="3" fillId="0" borderId="12" xfId="77" applyNumberFormat="1" applyFont="1" applyFill="1" applyBorder="1" applyAlignment="1">
      <alignment vertical="center" wrapText="1"/>
    </xf>
    <xf numFmtId="167" fontId="4" fillId="0" borderId="12" xfId="77" applyNumberFormat="1" applyFont="1" applyFill="1" applyBorder="1" applyAlignment="1">
      <alignment vertical="center" wrapText="1"/>
    </xf>
    <xf numFmtId="167" fontId="3" fillId="0" borderId="13" xfId="77" applyNumberFormat="1" applyFont="1" applyFill="1" applyBorder="1" applyAlignment="1">
      <alignment vertical="center" wrapText="1"/>
    </xf>
    <xf numFmtId="167" fontId="4" fillId="0" borderId="13" xfId="77" applyNumberFormat="1" applyFont="1" applyFill="1" applyBorder="1" applyAlignment="1">
      <alignment vertical="center" wrapText="1"/>
    </xf>
    <xf numFmtId="178" fontId="11" fillId="0" borderId="12" xfId="0" applyNumberFormat="1" applyFont="1" applyFill="1" applyBorder="1" applyAlignment="1">
      <alignment vertical="center" wrapText="1"/>
    </xf>
    <xf numFmtId="167" fontId="4" fillId="0" borderId="11" xfId="77" applyNumberFormat="1" applyFont="1" applyFill="1" applyBorder="1" applyAlignment="1" applyProtection="1">
      <alignment vertical="center" wrapText="1"/>
      <protection/>
    </xf>
    <xf numFmtId="167" fontId="3" fillId="0" borderId="11" xfId="77" applyNumberFormat="1" applyFont="1" applyFill="1" applyBorder="1" applyAlignment="1" applyProtection="1">
      <alignment vertical="center" wrapText="1"/>
      <protection/>
    </xf>
    <xf numFmtId="167" fontId="3" fillId="33" borderId="12" xfId="77" applyNumberFormat="1" applyFont="1" applyFill="1" applyBorder="1" applyAlignment="1" applyProtection="1">
      <alignment vertical="center" wrapText="1"/>
      <protection/>
    </xf>
    <xf numFmtId="167" fontId="11" fillId="0" borderId="26" xfId="77" applyNumberFormat="1" applyFont="1" applyFill="1" applyBorder="1" applyAlignment="1" applyProtection="1">
      <alignment vertical="center" wrapText="1"/>
      <protection/>
    </xf>
    <xf numFmtId="49" fontId="6" fillId="0" borderId="13" xfId="66" applyNumberFormat="1" applyFont="1" applyFill="1" applyBorder="1" applyAlignment="1">
      <alignment horizontal="center" vertical="center" wrapText="1"/>
      <protection/>
    </xf>
    <xf numFmtId="178" fontId="6" fillId="0" borderId="12" xfId="66" applyNumberFormat="1" applyFont="1" applyFill="1" applyBorder="1" applyAlignment="1">
      <alignment horizontal="center" vertical="center" wrapText="1"/>
      <protection/>
    </xf>
    <xf numFmtId="49" fontId="6" fillId="0" borderId="26" xfId="66" applyNumberFormat="1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top" wrapText="1"/>
      <protection/>
    </xf>
    <xf numFmtId="49" fontId="6" fillId="0" borderId="12" xfId="66" applyNumberFormat="1" applyFont="1" applyFill="1" applyBorder="1" applyAlignment="1">
      <alignment horizontal="center" vertical="top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3" fillId="0" borderId="0" xfId="68" applyNumberFormat="1" applyFont="1" applyAlignment="1">
      <alignment vertical="center" wrapText="1"/>
      <protection/>
    </xf>
    <xf numFmtId="0" fontId="3" fillId="0" borderId="0" xfId="68" applyFont="1" applyAlignment="1">
      <alignment horizontal="right" wrapText="1"/>
      <protection/>
    </xf>
    <xf numFmtId="0" fontId="3" fillId="0" borderId="0" xfId="69" applyFont="1" applyAlignment="1">
      <alignment horizontal="right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 wrapText="1"/>
      <protection/>
    </xf>
    <xf numFmtId="167" fontId="3" fillId="0" borderId="0" xfId="68" applyNumberFormat="1" applyFont="1" applyFill="1" applyBorder="1" applyAlignment="1">
      <alignment vertical="center"/>
      <protection/>
    </xf>
    <xf numFmtId="0" fontId="6" fillId="0" borderId="29" xfId="68" applyFont="1" applyFill="1" applyBorder="1" applyAlignment="1">
      <alignment horizontal="center" vertical="center" wrapText="1"/>
      <protection/>
    </xf>
    <xf numFmtId="0" fontId="6" fillId="0" borderId="1" xfId="68" applyFont="1" applyFill="1" applyBorder="1" applyAlignment="1">
      <alignment horizontal="center" vertical="center" wrapText="1"/>
      <protection/>
    </xf>
    <xf numFmtId="164" fontId="6" fillId="0" borderId="1" xfId="68" applyNumberFormat="1" applyFont="1" applyFill="1" applyBorder="1" applyAlignment="1">
      <alignment horizontal="center" vertical="center" wrapText="1"/>
      <protection/>
    </xf>
    <xf numFmtId="0" fontId="6" fillId="0" borderId="0" xfId="68" applyFont="1" applyFill="1" applyAlignment="1">
      <alignment vertical="center"/>
      <protection/>
    </xf>
    <xf numFmtId="1" fontId="6" fillId="0" borderId="29" xfId="68" applyNumberFormat="1" applyFont="1" applyFill="1" applyBorder="1" applyAlignment="1">
      <alignment horizontal="center" vertical="center"/>
      <protection/>
    </xf>
    <xf numFmtId="1" fontId="6" fillId="0" borderId="1" xfId="68" applyNumberFormat="1" applyFont="1" applyFill="1" applyBorder="1" applyAlignment="1">
      <alignment horizontal="center" vertical="center" wrapText="1"/>
      <protection/>
    </xf>
    <xf numFmtId="1" fontId="6" fillId="0" borderId="1" xfId="68" applyNumberFormat="1" applyFont="1" applyFill="1" applyBorder="1" applyAlignment="1">
      <alignment horizontal="center" vertical="center"/>
      <protection/>
    </xf>
    <xf numFmtId="164" fontId="29" fillId="0" borderId="0" xfId="68" applyNumberFormat="1" applyFont="1" applyFill="1" applyBorder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167" fontId="3" fillId="33" borderId="12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67" fontId="4" fillId="0" borderId="11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167" fontId="4" fillId="0" borderId="26" xfId="77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justify" vertical="center"/>
    </xf>
    <xf numFmtId="167" fontId="18" fillId="0" borderId="12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left" wrapText="1"/>
    </xf>
    <xf numFmtId="0" fontId="4" fillId="0" borderId="12" xfId="67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/>
    </xf>
    <xf numFmtId="167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34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 wrapText="1"/>
      <protection/>
    </xf>
    <xf numFmtId="167" fontId="4" fillId="0" borderId="1" xfId="68" applyNumberFormat="1" applyFont="1" applyFill="1" applyBorder="1" applyAlignment="1">
      <alignment vertical="center"/>
      <protection/>
    </xf>
    <xf numFmtId="0" fontId="18" fillId="0" borderId="2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justify" vertical="center" wrapText="1"/>
    </xf>
    <xf numFmtId="49" fontId="18" fillId="0" borderId="26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68" applyFont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0" borderId="26" xfId="66" applyFont="1" applyFill="1" applyBorder="1" applyAlignment="1">
      <alignment horizontal="center" vertical="center" wrapText="1"/>
      <protection/>
    </xf>
    <xf numFmtId="178" fontId="6" fillId="0" borderId="12" xfId="66" applyNumberFormat="1" applyFont="1" applyFill="1" applyBorder="1" applyAlignment="1">
      <alignment horizontal="center" vertical="center" wrapText="1"/>
      <protection/>
    </xf>
    <xf numFmtId="178" fontId="6" fillId="0" borderId="12" xfId="66" applyNumberFormat="1" applyFont="1" applyFill="1" applyBorder="1" applyAlignment="1">
      <alignment horizontal="center" vertic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reeHeader" xfId="33"/>
    <cellStyle name="freeNoWrap" xfId="34"/>
    <cellStyle name="freeR" xfId="35"/>
    <cellStyle name="off" xfId="36"/>
    <cellStyle name="offColNum" xfId="37"/>
    <cellStyle name="offNum" xfId="38"/>
    <cellStyle name="offNumFloat" xfId="39"/>
    <cellStyle name="offNumFloat2" xfId="40"/>
    <cellStyle name="offNumSum" xfId="41"/>
    <cellStyle name="offNumSumEmp" xfId="42"/>
    <cellStyle name="offPad" xfId="43"/>
    <cellStyle name="offTitle" xfId="44"/>
    <cellStyle name="offWrap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10" xfId="67"/>
    <cellStyle name="Обычный_Прил 4 источники" xfId="68"/>
    <cellStyle name="Обычный_Прил. к Закону с поправками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24.75390625" style="173" customWidth="1"/>
    <col min="2" max="2" width="78.00390625" style="260" customWidth="1"/>
    <col min="3" max="3" width="18.25390625" style="173" customWidth="1"/>
    <col min="4" max="4" width="9.375" style="173" customWidth="1"/>
    <col min="5" max="16384" width="9.125" style="173" customWidth="1"/>
  </cols>
  <sheetData>
    <row r="1" ht="12.75">
      <c r="C1" s="14" t="s">
        <v>354</v>
      </c>
    </row>
    <row r="2" spans="2:3" ht="32.25" customHeight="1">
      <c r="B2" s="352" t="s">
        <v>390</v>
      </c>
      <c r="C2" s="353"/>
    </row>
    <row r="3" spans="2:3" ht="33" customHeight="1">
      <c r="B3" s="348"/>
      <c r="C3" s="349"/>
    </row>
    <row r="4" ht="12.75">
      <c r="C4" s="261"/>
    </row>
    <row r="5" spans="2:3" ht="12.75">
      <c r="B5" s="171"/>
      <c r="C5" s="13" t="s">
        <v>212</v>
      </c>
    </row>
    <row r="6" spans="2:3" ht="25.5" customHeight="1">
      <c r="B6" s="350" t="s">
        <v>358</v>
      </c>
      <c r="C6" s="350"/>
    </row>
    <row r="7" spans="2:3" ht="12.75">
      <c r="B7" s="13"/>
      <c r="C7" s="14"/>
    </row>
    <row r="8" spans="1:3" s="274" customFormat="1" ht="15.75">
      <c r="A8" s="351" t="s">
        <v>247</v>
      </c>
      <c r="B8" s="351"/>
      <c r="C8" s="351"/>
    </row>
    <row r="9" spans="2:3" s="260" customFormat="1" ht="12.75">
      <c r="B9" s="176" t="s">
        <v>102</v>
      </c>
      <c r="C9" s="262" t="s">
        <v>103</v>
      </c>
    </row>
    <row r="10" spans="1:3" s="274" customFormat="1" ht="31.5">
      <c r="A10" s="259" t="s">
        <v>77</v>
      </c>
      <c r="B10" s="259" t="s">
        <v>104</v>
      </c>
      <c r="C10" s="275" t="s">
        <v>105</v>
      </c>
    </row>
    <row r="11" spans="1:5" s="274" customFormat="1" ht="15.75">
      <c r="A11" s="333" t="s">
        <v>106</v>
      </c>
      <c r="B11" s="329" t="s">
        <v>107</v>
      </c>
      <c r="C11" s="114">
        <f>C12+C16+C18+C20+C22+C24+C25+C14</f>
        <v>482.26146</v>
      </c>
      <c r="E11" s="276"/>
    </row>
    <row r="12" spans="1:3" s="274" customFormat="1" ht="15.75">
      <c r="A12" s="333" t="s">
        <v>108</v>
      </c>
      <c r="B12" s="329" t="s">
        <v>245</v>
      </c>
      <c r="C12" s="114">
        <f>C13</f>
        <v>51</v>
      </c>
    </row>
    <row r="13" spans="1:3" ht="12.75">
      <c r="A13" s="34" t="s">
        <v>239</v>
      </c>
      <c r="B13" s="32" t="s">
        <v>109</v>
      </c>
      <c r="C13" s="116">
        <f>279-228</f>
        <v>51</v>
      </c>
    </row>
    <row r="14" spans="1:3" s="274" customFormat="1" ht="15.75">
      <c r="A14" s="333" t="s">
        <v>260</v>
      </c>
      <c r="B14" s="330" t="s">
        <v>261</v>
      </c>
      <c r="C14" s="114">
        <f>C15</f>
        <v>82.46146</v>
      </c>
    </row>
    <row r="15" spans="1:3" ht="25.5">
      <c r="A15" s="108" t="s">
        <v>262</v>
      </c>
      <c r="B15" s="109" t="s">
        <v>263</v>
      </c>
      <c r="C15" s="116">
        <f>91.63153-9.17007</f>
        <v>82.46146</v>
      </c>
    </row>
    <row r="16" spans="1:3" s="274" customFormat="1" ht="15.75">
      <c r="A16" s="333" t="s">
        <v>110</v>
      </c>
      <c r="B16" s="329" t="s">
        <v>111</v>
      </c>
      <c r="C16" s="114">
        <f>C17</f>
        <v>141.5</v>
      </c>
    </row>
    <row r="17" spans="1:3" ht="12.75">
      <c r="A17" s="34" t="s">
        <v>248</v>
      </c>
      <c r="B17" s="32" t="s">
        <v>112</v>
      </c>
      <c r="C17" s="116">
        <f>1.3+140.2</f>
        <v>141.5</v>
      </c>
    </row>
    <row r="18" spans="1:3" s="274" customFormat="1" ht="15.75">
      <c r="A18" s="333" t="s">
        <v>113</v>
      </c>
      <c r="B18" s="329" t="s">
        <v>114</v>
      </c>
      <c r="C18" s="114">
        <f>C19</f>
        <v>2</v>
      </c>
    </row>
    <row r="19" spans="1:3" ht="39" customHeight="1">
      <c r="A19" s="35" t="s">
        <v>78</v>
      </c>
      <c r="B19" s="32" t="s">
        <v>79</v>
      </c>
      <c r="C19" s="116">
        <f>5-3</f>
        <v>2</v>
      </c>
    </row>
    <row r="20" spans="1:3" s="277" customFormat="1" ht="25.5">
      <c r="A20" s="333" t="s">
        <v>115</v>
      </c>
      <c r="B20" s="329" t="s">
        <v>116</v>
      </c>
      <c r="C20" s="114">
        <f>C21</f>
        <v>189</v>
      </c>
    </row>
    <row r="21" spans="1:3" ht="38.25">
      <c r="A21" s="35" t="s">
        <v>185</v>
      </c>
      <c r="B21" s="32" t="s">
        <v>338</v>
      </c>
      <c r="C21" s="116">
        <v>189</v>
      </c>
    </row>
    <row r="22" spans="1:3" s="274" customFormat="1" ht="15.75">
      <c r="A22" s="36" t="s">
        <v>117</v>
      </c>
      <c r="B22" s="329" t="s">
        <v>249</v>
      </c>
      <c r="C22" s="114">
        <f>C23</f>
        <v>4</v>
      </c>
    </row>
    <row r="23" spans="1:3" ht="16.5" customHeight="1">
      <c r="A23" s="42" t="s">
        <v>199</v>
      </c>
      <c r="B23" s="32" t="s">
        <v>246</v>
      </c>
      <c r="C23" s="116">
        <f>8-4</f>
        <v>4</v>
      </c>
    </row>
    <row r="24" spans="1:3" s="274" customFormat="1" ht="15.75">
      <c r="A24" s="36" t="s">
        <v>201</v>
      </c>
      <c r="B24" s="44" t="s">
        <v>202</v>
      </c>
      <c r="C24" s="114">
        <f>1+11.3</f>
        <v>12.3</v>
      </c>
    </row>
    <row r="25" spans="1:3" s="274" customFormat="1" ht="15.75">
      <c r="A25" s="333" t="s">
        <v>80</v>
      </c>
      <c r="B25" s="329" t="s">
        <v>81</v>
      </c>
      <c r="C25" s="114">
        <v>0</v>
      </c>
    </row>
    <row r="26" spans="1:3" s="277" customFormat="1" ht="15.75">
      <c r="A26" s="333" t="s">
        <v>118</v>
      </c>
      <c r="B26" s="329" t="s">
        <v>67</v>
      </c>
      <c r="C26" s="114">
        <f>C27+C30+C35+C40</f>
        <v>12624.906570000001</v>
      </c>
    </row>
    <row r="27" spans="1:3" s="274" customFormat="1" ht="15.75">
      <c r="A27" s="333" t="s">
        <v>119</v>
      </c>
      <c r="B27" s="329" t="s">
        <v>120</v>
      </c>
      <c r="C27" s="114">
        <f>C28+C29</f>
        <v>8659.92</v>
      </c>
    </row>
    <row r="28" spans="1:3" ht="12.75">
      <c r="A28" s="34" t="s">
        <v>121</v>
      </c>
      <c r="B28" s="33" t="s">
        <v>122</v>
      </c>
      <c r="C28" s="116">
        <f>3407.19+145.73</f>
        <v>3552.92</v>
      </c>
    </row>
    <row r="29" spans="1:3" ht="25.5">
      <c r="A29" s="34" t="s">
        <v>82</v>
      </c>
      <c r="B29" s="33" t="s">
        <v>250</v>
      </c>
      <c r="C29" s="116">
        <f>4867+240</f>
        <v>5107</v>
      </c>
    </row>
    <row r="30" spans="1:3" s="274" customFormat="1" ht="25.5" hidden="1">
      <c r="A30" s="333" t="s">
        <v>251</v>
      </c>
      <c r="B30" s="331" t="s">
        <v>49</v>
      </c>
      <c r="C30" s="114">
        <f>C31</f>
        <v>0</v>
      </c>
    </row>
    <row r="31" spans="1:3" s="274" customFormat="1" ht="15.75" hidden="1">
      <c r="A31" s="34" t="s">
        <v>237</v>
      </c>
      <c r="B31" s="332" t="s">
        <v>252</v>
      </c>
      <c r="C31" s="116">
        <f>SUM(C32:C34)</f>
        <v>0</v>
      </c>
    </row>
    <row r="32" spans="1:3" s="274" customFormat="1" ht="63.75" hidden="1">
      <c r="A32" s="34"/>
      <c r="B32" s="107" t="s">
        <v>253</v>
      </c>
      <c r="C32" s="116">
        <f>384.97-384.97</f>
        <v>0</v>
      </c>
    </row>
    <row r="33" spans="1:3" s="274" customFormat="1" ht="63.75" hidden="1">
      <c r="A33" s="34"/>
      <c r="B33" s="107" t="s">
        <v>254</v>
      </c>
      <c r="C33" s="116"/>
    </row>
    <row r="34" spans="1:3" s="274" customFormat="1" ht="63.75" hidden="1">
      <c r="A34" s="34"/>
      <c r="B34" s="107" t="s">
        <v>255</v>
      </c>
      <c r="C34" s="116"/>
    </row>
    <row r="35" spans="1:3" s="274" customFormat="1" ht="15.75">
      <c r="A35" s="333" t="s">
        <v>123</v>
      </c>
      <c r="B35" s="329" t="s">
        <v>124</v>
      </c>
      <c r="C35" s="114">
        <f>SUM(C36:C39)</f>
        <v>962.19057</v>
      </c>
    </row>
    <row r="36" spans="1:3" ht="25.5">
      <c r="A36" s="34" t="s">
        <v>200</v>
      </c>
      <c r="B36" s="33" t="s">
        <v>203</v>
      </c>
      <c r="C36" s="116">
        <v>11.625</v>
      </c>
    </row>
    <row r="37" spans="1:3" ht="25.5">
      <c r="A37" s="34" t="s">
        <v>83</v>
      </c>
      <c r="B37" s="33" t="s">
        <v>89</v>
      </c>
      <c r="C37" s="116">
        <f>143.7-10.55</f>
        <v>133.14999999999998</v>
      </c>
    </row>
    <row r="38" spans="1:3" ht="25.5">
      <c r="A38" s="34" t="s">
        <v>125</v>
      </c>
      <c r="B38" s="33" t="s">
        <v>126</v>
      </c>
      <c r="C38" s="116">
        <f>901-57.202-45.58243</f>
        <v>798.21557</v>
      </c>
    </row>
    <row r="39" spans="1:3" ht="25.5">
      <c r="A39" s="34" t="s">
        <v>90</v>
      </c>
      <c r="B39" s="33" t="s">
        <v>238</v>
      </c>
      <c r="C39" s="116">
        <v>19.2</v>
      </c>
    </row>
    <row r="40" spans="1:3" s="274" customFormat="1" ht="15.75">
      <c r="A40" s="333" t="s">
        <v>127</v>
      </c>
      <c r="B40" s="329" t="s">
        <v>128</v>
      </c>
      <c r="C40" s="114">
        <f>C41</f>
        <v>3002.796</v>
      </c>
    </row>
    <row r="41" spans="1:3" ht="12.75">
      <c r="A41" s="34" t="s">
        <v>129</v>
      </c>
      <c r="B41" s="32" t="s">
        <v>256</v>
      </c>
      <c r="C41" s="114">
        <f>SUM(C42:C53)</f>
        <v>3002.796</v>
      </c>
    </row>
    <row r="42" spans="1:3" ht="38.25">
      <c r="A42" s="34"/>
      <c r="B42" s="32" t="s">
        <v>257</v>
      </c>
      <c r="C42" s="116">
        <v>64.996</v>
      </c>
    </row>
    <row r="43" spans="1:3" ht="12.75">
      <c r="A43" s="34"/>
      <c r="B43" s="32" t="s">
        <v>265</v>
      </c>
      <c r="C43" s="116">
        <v>33.9</v>
      </c>
    </row>
    <row r="44" spans="1:3" ht="38.25">
      <c r="A44" s="34"/>
      <c r="B44" s="107" t="s">
        <v>51</v>
      </c>
      <c r="C44" s="116">
        <f>23.5+10+4.5</f>
        <v>38</v>
      </c>
    </row>
    <row r="45" spans="1:3" ht="25.5">
      <c r="A45" s="34"/>
      <c r="B45" s="32" t="s">
        <v>52</v>
      </c>
      <c r="C45" s="116">
        <v>50</v>
      </c>
    </row>
    <row r="46" spans="1:3" ht="12.75">
      <c r="A46" s="34"/>
      <c r="B46" s="107" t="s">
        <v>53</v>
      </c>
      <c r="C46" s="116">
        <v>8</v>
      </c>
    </row>
    <row r="47" spans="1:3" ht="66.75" customHeight="1" hidden="1">
      <c r="A47" s="34"/>
      <c r="B47" s="107" t="s">
        <v>339</v>
      </c>
      <c r="C47" s="294">
        <f>30-30</f>
        <v>0</v>
      </c>
    </row>
    <row r="48" spans="1:3" ht="25.5">
      <c r="A48" s="34"/>
      <c r="B48" s="33" t="s">
        <v>258</v>
      </c>
      <c r="C48" s="294">
        <v>276.3</v>
      </c>
    </row>
    <row r="49" spans="1:3" ht="50.25" customHeight="1">
      <c r="A49" s="34"/>
      <c r="B49" s="162" t="s">
        <v>264</v>
      </c>
      <c r="C49" s="294">
        <v>80</v>
      </c>
    </row>
    <row r="50" spans="1:3" ht="78" customHeight="1">
      <c r="A50" s="34"/>
      <c r="B50" s="107" t="s">
        <v>268</v>
      </c>
      <c r="C50" s="116">
        <v>54</v>
      </c>
    </row>
    <row r="51" spans="1:3" ht="89.25">
      <c r="A51" s="34"/>
      <c r="B51" s="107" t="s">
        <v>340</v>
      </c>
      <c r="C51" s="116">
        <v>2000</v>
      </c>
    </row>
    <row r="52" spans="1:3" ht="89.25" hidden="1">
      <c r="A52" s="34"/>
      <c r="B52" s="107" t="s">
        <v>0</v>
      </c>
      <c r="C52" s="116">
        <f>150-150</f>
        <v>0</v>
      </c>
    </row>
    <row r="53" spans="1:3" ht="54" customHeight="1">
      <c r="A53" s="34"/>
      <c r="B53" s="107" t="s">
        <v>259</v>
      </c>
      <c r="C53" s="116">
        <f>300+97.6</f>
        <v>397.6</v>
      </c>
    </row>
    <row r="54" spans="1:4" s="274" customFormat="1" ht="15.75">
      <c r="A54" s="334"/>
      <c r="B54" s="329" t="s">
        <v>130</v>
      </c>
      <c r="C54" s="114">
        <f>C11+C26</f>
        <v>13107.16803</v>
      </c>
      <c r="D54" s="278"/>
    </row>
    <row r="55" spans="1:3" s="266" customFormat="1" ht="12.75">
      <c r="A55" s="263"/>
      <c r="B55" s="264"/>
      <c r="C55" s="265"/>
    </row>
    <row r="56" spans="1:3" s="266" customFormat="1" ht="12.75">
      <c r="A56" s="263"/>
      <c r="B56" s="264"/>
      <c r="C56" s="265"/>
    </row>
    <row r="57" spans="1:3" s="266" customFormat="1" ht="12.75">
      <c r="A57" s="263"/>
      <c r="B57" s="264"/>
      <c r="C57" s="265"/>
    </row>
    <row r="58" spans="1:3" s="266" customFormat="1" ht="12.75">
      <c r="A58" s="263"/>
      <c r="B58" s="264"/>
      <c r="C58" s="265"/>
    </row>
    <row r="59" spans="1:3" s="266" customFormat="1" ht="12.75">
      <c r="A59" s="267"/>
      <c r="B59" s="268"/>
      <c r="C59" s="269"/>
    </row>
    <row r="60" spans="1:3" s="266" customFormat="1" ht="12.75">
      <c r="A60" s="267"/>
      <c r="B60" s="270"/>
      <c r="C60" s="269"/>
    </row>
    <row r="61" spans="1:3" s="266" customFormat="1" ht="12.75">
      <c r="A61" s="267"/>
      <c r="B61" s="268"/>
      <c r="C61" s="271"/>
    </row>
    <row r="62" spans="1:3" s="266" customFormat="1" ht="12.75">
      <c r="A62" s="263"/>
      <c r="B62" s="268"/>
      <c r="C62" s="271"/>
    </row>
    <row r="63" spans="2:3" s="266" customFormat="1" ht="12.75">
      <c r="B63" s="270"/>
      <c r="C63" s="272"/>
    </row>
    <row r="64" spans="2:3" s="266" customFormat="1" ht="12.75">
      <c r="B64" s="270"/>
      <c r="C64" s="272"/>
    </row>
    <row r="65" spans="2:3" s="266" customFormat="1" ht="12.75">
      <c r="B65" s="270"/>
      <c r="C65" s="272"/>
    </row>
    <row r="66" ht="12.75">
      <c r="C66" s="273"/>
    </row>
    <row r="67" ht="12.75">
      <c r="C67" s="273"/>
    </row>
    <row r="68" ht="12.75">
      <c r="C68" s="273"/>
    </row>
    <row r="69" ht="12.75">
      <c r="C69" s="273"/>
    </row>
    <row r="70" ht="12.75">
      <c r="C70" s="273"/>
    </row>
    <row r="71" ht="12.75">
      <c r="C71" s="273"/>
    </row>
    <row r="72" ht="12.75">
      <c r="C72" s="273"/>
    </row>
    <row r="73" ht="12.75">
      <c r="C73" s="273"/>
    </row>
    <row r="74" ht="12.75">
      <c r="C74" s="273"/>
    </row>
    <row r="75" ht="12.75">
      <c r="C75" s="273"/>
    </row>
    <row r="76" ht="12.75">
      <c r="C76" s="273"/>
    </row>
    <row r="77" ht="12.75">
      <c r="C77" s="273"/>
    </row>
    <row r="78" ht="12.75">
      <c r="C78" s="273"/>
    </row>
    <row r="79" ht="12.75">
      <c r="C79" s="273"/>
    </row>
    <row r="80" ht="12.75">
      <c r="C80" s="273"/>
    </row>
    <row r="81" ht="12.75">
      <c r="C81" s="273"/>
    </row>
    <row r="82" ht="12.75">
      <c r="C82" s="273"/>
    </row>
    <row r="83" ht="12.75">
      <c r="C83" s="273"/>
    </row>
    <row r="84" ht="12.75">
      <c r="C84" s="273"/>
    </row>
    <row r="85" ht="12.75">
      <c r="C85" s="273"/>
    </row>
    <row r="86" ht="12.75">
      <c r="C86" s="273"/>
    </row>
    <row r="87" ht="12.75">
      <c r="C87" s="273"/>
    </row>
    <row r="88" ht="12.75">
      <c r="C88" s="273"/>
    </row>
    <row r="89" ht="12.75">
      <c r="C89" s="273"/>
    </row>
    <row r="90" ht="12.75">
      <c r="C90" s="273"/>
    </row>
    <row r="91" ht="12.75">
      <c r="C91" s="273"/>
    </row>
    <row r="92" ht="12.75">
      <c r="C92" s="273"/>
    </row>
    <row r="93" ht="12.75">
      <c r="C93" s="273"/>
    </row>
    <row r="94" ht="12.75">
      <c r="C94" s="273"/>
    </row>
    <row r="95" ht="12.75">
      <c r="C95" s="273"/>
    </row>
    <row r="96" ht="12.75">
      <c r="C96" s="273"/>
    </row>
    <row r="97" ht="12.75">
      <c r="C97" s="273"/>
    </row>
    <row r="98" ht="12.75">
      <c r="C98" s="273"/>
    </row>
    <row r="99" ht="12.75">
      <c r="C99" s="273"/>
    </row>
    <row r="100" ht="12.75">
      <c r="C100" s="273"/>
    </row>
    <row r="101" ht="12.75">
      <c r="C101" s="273"/>
    </row>
    <row r="102" ht="12.75">
      <c r="C102" s="273"/>
    </row>
    <row r="103" ht="12.75">
      <c r="C103" s="273"/>
    </row>
    <row r="104" ht="12.75">
      <c r="C104" s="273"/>
    </row>
    <row r="105" ht="12.75">
      <c r="C105" s="273"/>
    </row>
    <row r="106" ht="12.75">
      <c r="C106" s="273"/>
    </row>
    <row r="107" ht="12.75">
      <c r="C107" s="273"/>
    </row>
    <row r="108" ht="12.75">
      <c r="C108" s="273"/>
    </row>
    <row r="109" ht="12.75">
      <c r="C109" s="273"/>
    </row>
    <row r="110" ht="12.75">
      <c r="C110" s="273"/>
    </row>
    <row r="111" ht="12.75">
      <c r="C111" s="273"/>
    </row>
    <row r="112" ht="12.75">
      <c r="C112" s="273"/>
    </row>
    <row r="113" ht="12.75">
      <c r="C113" s="273"/>
    </row>
    <row r="114" ht="12.75">
      <c r="C114" s="273"/>
    </row>
    <row r="115" ht="12.75">
      <c r="C115" s="273"/>
    </row>
    <row r="116" ht="12.75">
      <c r="C116" s="273"/>
    </row>
    <row r="117" ht="12.75">
      <c r="C117" s="273"/>
    </row>
    <row r="118" ht="12.75">
      <c r="C118" s="273"/>
    </row>
    <row r="119" ht="12.75">
      <c r="C119" s="273"/>
    </row>
    <row r="120" ht="12.75">
      <c r="C120" s="273"/>
    </row>
    <row r="121" ht="12.75">
      <c r="C121" s="273"/>
    </row>
    <row r="122" ht="12.75">
      <c r="C122" s="273"/>
    </row>
    <row r="123" ht="12.75">
      <c r="C123" s="273"/>
    </row>
    <row r="124" ht="12.75">
      <c r="C124" s="273"/>
    </row>
    <row r="125" ht="12.75">
      <c r="C125" s="273"/>
    </row>
    <row r="126" ht="12.75">
      <c r="C126" s="273"/>
    </row>
    <row r="127" ht="12.75">
      <c r="C127" s="273"/>
    </row>
    <row r="128" ht="12.75">
      <c r="C128" s="273"/>
    </row>
    <row r="129" ht="12.75">
      <c r="C129" s="273"/>
    </row>
    <row r="130" ht="12.75">
      <c r="C130" s="273"/>
    </row>
    <row r="131" ht="12.75">
      <c r="C131" s="273"/>
    </row>
    <row r="132" ht="12.75">
      <c r="C132" s="273"/>
    </row>
    <row r="133" ht="12.75">
      <c r="C133" s="273"/>
    </row>
    <row r="134" ht="12.75">
      <c r="C134" s="273"/>
    </row>
    <row r="135" ht="12.75">
      <c r="C135" s="273"/>
    </row>
    <row r="136" ht="12.75">
      <c r="C136" s="273"/>
    </row>
    <row r="137" ht="12.75">
      <c r="C137" s="273"/>
    </row>
    <row r="138" ht="12.75">
      <c r="C138" s="273"/>
    </row>
    <row r="139" ht="12.75">
      <c r="C139" s="273"/>
    </row>
    <row r="140" ht="12.75">
      <c r="C140" s="273"/>
    </row>
    <row r="141" ht="12.75">
      <c r="C141" s="273"/>
    </row>
    <row r="142" ht="12.75">
      <c r="C142" s="273"/>
    </row>
    <row r="143" ht="12.75">
      <c r="C143" s="273"/>
    </row>
    <row r="144" ht="12.75">
      <c r="C144" s="273"/>
    </row>
    <row r="145" ht="12.75">
      <c r="C145" s="273"/>
    </row>
    <row r="146" ht="12.75">
      <c r="C146" s="273"/>
    </row>
    <row r="147" ht="12.75">
      <c r="C147" s="273"/>
    </row>
    <row r="148" ht="12.75">
      <c r="C148" s="273"/>
    </row>
    <row r="149" ht="12.75">
      <c r="C149" s="273"/>
    </row>
    <row r="150" ht="12.75">
      <c r="C150" s="273"/>
    </row>
    <row r="151" ht="12.75">
      <c r="C151" s="273"/>
    </row>
    <row r="152" ht="12.75">
      <c r="C152" s="273"/>
    </row>
    <row r="153" ht="12.75">
      <c r="C153" s="273"/>
    </row>
    <row r="154" ht="12.75">
      <c r="C154" s="273"/>
    </row>
    <row r="155" ht="12.75">
      <c r="C155" s="273"/>
    </row>
    <row r="156" ht="12.75">
      <c r="C156" s="273"/>
    </row>
    <row r="157" ht="12.75">
      <c r="C157" s="273"/>
    </row>
    <row r="158" ht="12.75">
      <c r="C158" s="273"/>
    </row>
    <row r="159" ht="12.75">
      <c r="C159" s="273"/>
    </row>
    <row r="160" ht="12.75">
      <c r="C160" s="273"/>
    </row>
    <row r="161" ht="12.75">
      <c r="C161" s="273"/>
    </row>
    <row r="162" ht="12.75">
      <c r="C162" s="273"/>
    </row>
    <row r="163" ht="12.75">
      <c r="C163" s="273"/>
    </row>
    <row r="164" ht="12.75">
      <c r="C164" s="273"/>
    </row>
    <row r="165" ht="12.75">
      <c r="C165" s="273"/>
    </row>
    <row r="166" ht="12.75">
      <c r="C166" s="273"/>
    </row>
    <row r="167" ht="12.75">
      <c r="C167" s="273"/>
    </row>
    <row r="168" ht="12.75">
      <c r="C168" s="273"/>
    </row>
    <row r="169" ht="12.75">
      <c r="C169" s="273"/>
    </row>
    <row r="170" ht="12.75">
      <c r="C170" s="273"/>
    </row>
    <row r="171" ht="12.75">
      <c r="C171" s="273"/>
    </row>
    <row r="172" ht="12.75">
      <c r="C172" s="273"/>
    </row>
    <row r="173" ht="12.75">
      <c r="C173" s="273"/>
    </row>
    <row r="174" ht="12.75">
      <c r="C174" s="273"/>
    </row>
    <row r="175" ht="12.75">
      <c r="C175" s="273"/>
    </row>
    <row r="176" ht="12.75">
      <c r="C176" s="273"/>
    </row>
    <row r="177" ht="12.75">
      <c r="C177" s="273"/>
    </row>
    <row r="178" ht="12.75">
      <c r="C178" s="273"/>
    </row>
    <row r="179" ht="12.75">
      <c r="C179" s="273"/>
    </row>
    <row r="180" ht="12.75">
      <c r="C180" s="273"/>
    </row>
    <row r="181" ht="12.75">
      <c r="C181" s="273"/>
    </row>
    <row r="182" ht="12.75">
      <c r="C182" s="273"/>
    </row>
  </sheetData>
  <sheetProtection/>
  <mergeCells count="4">
    <mergeCell ref="B3:C3"/>
    <mergeCell ref="B6:C6"/>
    <mergeCell ref="A8:C8"/>
    <mergeCell ref="B2:C2"/>
  </mergeCells>
  <printOptions/>
  <pageMargins left="0.7480314960629921" right="0.31496062992125984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28.125" style="3" customWidth="1"/>
    <col min="2" max="2" width="72.00390625" style="4" customWidth="1"/>
    <col min="3" max="3" width="20.875" style="3" customWidth="1"/>
    <col min="4" max="7" width="0" style="3" hidden="1" customWidth="1"/>
    <col min="8" max="16384" width="9.125" style="3" customWidth="1"/>
  </cols>
  <sheetData>
    <row r="1" spans="3:4" ht="18" customHeight="1">
      <c r="C1" s="279"/>
      <c r="D1" s="4"/>
    </row>
    <row r="2" spans="2:3" ht="12.75">
      <c r="B2" s="280"/>
      <c r="C2" s="5" t="s">
        <v>355</v>
      </c>
    </row>
    <row r="3" spans="2:3" ht="25.5" customHeight="1">
      <c r="B3" s="350" t="s">
        <v>391</v>
      </c>
      <c r="C3" s="350"/>
    </row>
    <row r="4" spans="2:3" ht="17.25" customHeight="1">
      <c r="B4" s="190"/>
      <c r="C4" s="189"/>
    </row>
    <row r="5" spans="2:3" ht="25.5" customHeight="1">
      <c r="B5" s="190"/>
      <c r="C5" s="5" t="s">
        <v>213</v>
      </c>
    </row>
    <row r="6" spans="2:3" ht="33.75" customHeight="1">
      <c r="B6" s="350" t="s">
        <v>359</v>
      </c>
      <c r="C6" s="350"/>
    </row>
    <row r="7" spans="1:3" ht="36.75" customHeight="1">
      <c r="A7" s="354" t="s">
        <v>269</v>
      </c>
      <c r="B7" s="354"/>
      <c r="C7" s="354"/>
    </row>
    <row r="8" ht="12.75">
      <c r="C8" s="281" t="s">
        <v>131</v>
      </c>
    </row>
    <row r="9" spans="1:8" s="288" customFormat="1" ht="31.5">
      <c r="A9" s="285" t="s">
        <v>77</v>
      </c>
      <c r="B9" s="286" t="s">
        <v>132</v>
      </c>
      <c r="C9" s="287" t="s">
        <v>105</v>
      </c>
      <c r="D9" s="355" t="s">
        <v>102</v>
      </c>
      <c r="E9" s="355"/>
      <c r="F9" s="355"/>
      <c r="G9" s="355"/>
      <c r="H9" s="355"/>
    </row>
    <row r="10" spans="1:8" s="288" customFormat="1" ht="15.75">
      <c r="A10" s="289">
        <v>1</v>
      </c>
      <c r="B10" s="290">
        <v>2</v>
      </c>
      <c r="C10" s="291">
        <v>3</v>
      </c>
      <c r="D10" s="6"/>
      <c r="E10" s="6"/>
      <c r="F10" s="6"/>
      <c r="G10" s="6"/>
      <c r="H10" s="6"/>
    </row>
    <row r="11" spans="1:8" s="293" customFormat="1" ht="18.75" customHeight="1">
      <c r="A11" s="335"/>
      <c r="B11" s="336" t="s">
        <v>133</v>
      </c>
      <c r="C11" s="337">
        <f>C12</f>
        <v>803.5995999999996</v>
      </c>
      <c r="D11" s="292"/>
      <c r="E11" s="6"/>
      <c r="F11" s="6"/>
      <c r="G11" s="6"/>
      <c r="H11" s="6"/>
    </row>
    <row r="12" spans="1:8" s="8" customFormat="1" ht="12.75">
      <c r="A12" s="168" t="s">
        <v>134</v>
      </c>
      <c r="B12" s="169" t="s">
        <v>135</v>
      </c>
      <c r="C12" s="170">
        <f>C13+C17</f>
        <v>803.5995999999996</v>
      </c>
      <c r="D12" s="7"/>
      <c r="E12" s="282"/>
      <c r="F12" s="282"/>
      <c r="G12" s="282"/>
      <c r="H12" s="282"/>
    </row>
    <row r="13" spans="1:8" s="8" customFormat="1" ht="12.75">
      <c r="A13" s="168" t="s">
        <v>91</v>
      </c>
      <c r="B13" s="169" t="s">
        <v>267</v>
      </c>
      <c r="C13" s="170">
        <f>C14</f>
        <v>-13107.16803</v>
      </c>
      <c r="D13" s="7"/>
      <c r="E13" s="282"/>
      <c r="F13" s="282"/>
      <c r="G13" s="282"/>
      <c r="H13" s="282"/>
    </row>
    <row r="14" spans="1:8" s="8" customFormat="1" ht="12.75">
      <c r="A14" s="168" t="s">
        <v>92</v>
      </c>
      <c r="B14" s="169" t="s">
        <v>93</v>
      </c>
      <c r="C14" s="170">
        <f>C15</f>
        <v>-13107.16803</v>
      </c>
      <c r="D14" s="7"/>
      <c r="E14" s="282"/>
      <c r="F14" s="282"/>
      <c r="G14" s="282"/>
      <c r="H14" s="282"/>
    </row>
    <row r="15" spans="1:8" s="8" customFormat="1" ht="12.75">
      <c r="A15" s="168" t="s">
        <v>94</v>
      </c>
      <c r="B15" s="169" t="s">
        <v>136</v>
      </c>
      <c r="C15" s="170">
        <f>C16</f>
        <v>-13107.16803</v>
      </c>
      <c r="D15" s="7"/>
      <c r="E15" s="282"/>
      <c r="F15" s="282"/>
      <c r="G15" s="282"/>
      <c r="H15" s="282"/>
    </row>
    <row r="16" spans="1:8" s="8" customFormat="1" ht="12.75">
      <c r="A16" s="168" t="s">
        <v>95</v>
      </c>
      <c r="B16" s="169" t="s">
        <v>68</v>
      </c>
      <c r="C16" s="170">
        <f>-'прил 1'!C54</f>
        <v>-13107.16803</v>
      </c>
      <c r="D16" s="7"/>
      <c r="E16" s="282"/>
      <c r="F16" s="282"/>
      <c r="G16" s="282"/>
      <c r="H16" s="282"/>
    </row>
    <row r="17" spans="1:8" s="8" customFormat="1" ht="12.75">
      <c r="A17" s="168" t="s">
        <v>96</v>
      </c>
      <c r="B17" s="169" t="s">
        <v>266</v>
      </c>
      <c r="C17" s="170">
        <f>C18</f>
        <v>13910.76763</v>
      </c>
      <c r="D17" s="7"/>
      <c r="E17" s="282"/>
      <c r="F17" s="282"/>
      <c r="G17" s="282"/>
      <c r="H17" s="282"/>
    </row>
    <row r="18" spans="1:8" s="8" customFormat="1" ht="12.75">
      <c r="A18" s="168" t="s">
        <v>97</v>
      </c>
      <c r="B18" s="169" t="s">
        <v>98</v>
      </c>
      <c r="C18" s="170">
        <f>C19</f>
        <v>13910.76763</v>
      </c>
      <c r="D18" s="7"/>
      <c r="E18" s="282"/>
      <c r="F18" s="282"/>
      <c r="G18" s="282"/>
      <c r="H18" s="282"/>
    </row>
    <row r="19" spans="1:8" s="8" customFormat="1" ht="12.75">
      <c r="A19" s="168" t="s">
        <v>99</v>
      </c>
      <c r="B19" s="169" t="s">
        <v>137</v>
      </c>
      <c r="C19" s="170">
        <f>C20</f>
        <v>13910.76763</v>
      </c>
      <c r="D19" s="7"/>
      <c r="E19" s="282"/>
      <c r="F19" s="282"/>
      <c r="G19" s="282"/>
      <c r="H19" s="282"/>
    </row>
    <row r="20" spans="1:8" s="8" customFormat="1" ht="12.75">
      <c r="A20" s="168" t="s">
        <v>100</v>
      </c>
      <c r="B20" s="169" t="s">
        <v>101</v>
      </c>
      <c r="C20" s="170">
        <f>'прил 4'!H203</f>
        <v>13910.76763</v>
      </c>
      <c r="D20" s="282"/>
      <c r="E20" s="282"/>
      <c r="F20" s="282"/>
      <c r="G20" s="282"/>
      <c r="H20" s="282"/>
    </row>
    <row r="21" spans="2:8" s="8" customFormat="1" ht="12.75">
      <c r="B21" s="283"/>
      <c r="C21" s="284"/>
      <c r="D21" s="282"/>
      <c r="E21" s="282"/>
      <c r="F21" s="282"/>
      <c r="G21" s="282"/>
      <c r="H21" s="282"/>
    </row>
    <row r="22" spans="2:3" s="8" customFormat="1" ht="12.75">
      <c r="B22" s="9"/>
      <c r="C22" s="10"/>
    </row>
    <row r="23" spans="2:3" s="8" customFormat="1" ht="12.75">
      <c r="B23" s="9"/>
      <c r="C23" s="10"/>
    </row>
    <row r="24" spans="2:3" s="8" customFormat="1" ht="12.75">
      <c r="B24" s="9"/>
      <c r="C24" s="10"/>
    </row>
    <row r="25" spans="2:3" s="8" customFormat="1" ht="12.75">
      <c r="B25" s="9"/>
      <c r="C25" s="10"/>
    </row>
    <row r="26" spans="2:3" s="8" customFormat="1" ht="12.75">
      <c r="B26" s="9"/>
      <c r="C26" s="10"/>
    </row>
    <row r="27" spans="2:3" s="8" customFormat="1" ht="12.75">
      <c r="B27" s="9"/>
      <c r="C27" s="10"/>
    </row>
    <row r="28" spans="2:3" s="8" customFormat="1" ht="12.75">
      <c r="B28" s="9"/>
      <c r="C28" s="10"/>
    </row>
    <row r="29" spans="2:3" s="8" customFormat="1" ht="12.75">
      <c r="B29" s="9"/>
      <c r="C29" s="10"/>
    </row>
    <row r="30" spans="2:3" s="8" customFormat="1" ht="12.75">
      <c r="B30" s="9"/>
      <c r="C30" s="10"/>
    </row>
    <row r="31" spans="2:3" s="8" customFormat="1" ht="12.75">
      <c r="B31" s="9"/>
      <c r="C31" s="10"/>
    </row>
    <row r="32" spans="2:3" s="8" customFormat="1" ht="12.75">
      <c r="B32" s="9"/>
      <c r="C32" s="10"/>
    </row>
    <row r="33" spans="2:3" s="8" customFormat="1" ht="12.75">
      <c r="B33" s="9"/>
      <c r="C33" s="10"/>
    </row>
    <row r="34" spans="2:3" s="8" customFormat="1" ht="12.75">
      <c r="B34" s="9"/>
      <c r="C34" s="10"/>
    </row>
    <row r="35" spans="2:3" s="8" customFormat="1" ht="12.75">
      <c r="B35" s="9"/>
      <c r="C35" s="10"/>
    </row>
    <row r="36" spans="2:3" s="8" customFormat="1" ht="12.75">
      <c r="B36" s="9"/>
      <c r="C36" s="10"/>
    </row>
    <row r="37" spans="2:3" s="8" customFormat="1" ht="12.75">
      <c r="B37" s="9"/>
      <c r="C37" s="10"/>
    </row>
    <row r="38" spans="2:3" s="8" customFormat="1" ht="12.75">
      <c r="B38" s="9"/>
      <c r="C38" s="10"/>
    </row>
    <row r="39" spans="2:3" s="8" customFormat="1" ht="12.75">
      <c r="B39" s="9"/>
      <c r="C39" s="10"/>
    </row>
    <row r="40" spans="2:3" s="8" customFormat="1" ht="12.75">
      <c r="B40" s="9"/>
      <c r="C40" s="10"/>
    </row>
    <row r="41" spans="2:3" s="8" customFormat="1" ht="12.75">
      <c r="B41" s="9"/>
      <c r="C41" s="10"/>
    </row>
    <row r="42" spans="2:3" s="8" customFormat="1" ht="12.75">
      <c r="B42" s="9"/>
      <c r="C42" s="10"/>
    </row>
    <row r="43" spans="2:3" s="8" customFormat="1" ht="12.75">
      <c r="B43" s="9"/>
      <c r="C43" s="10"/>
    </row>
    <row r="44" spans="2:3" s="8" customFormat="1" ht="12.75">
      <c r="B44" s="9"/>
      <c r="C44" s="10"/>
    </row>
    <row r="45" spans="2:3" s="8" customFormat="1" ht="12.75">
      <c r="B45" s="9"/>
      <c r="C45" s="10"/>
    </row>
    <row r="46" spans="2:3" s="8" customFormat="1" ht="12.75">
      <c r="B46" s="9"/>
      <c r="C46" s="10"/>
    </row>
    <row r="47" spans="2:3" s="8" customFormat="1" ht="12.75">
      <c r="B47" s="9"/>
      <c r="C47" s="10"/>
    </row>
    <row r="48" spans="2:3" s="8" customFormat="1" ht="12.75">
      <c r="B48" s="9"/>
      <c r="C48" s="10"/>
    </row>
    <row r="49" spans="2:3" s="8" customFormat="1" ht="12.75">
      <c r="B49" s="9"/>
      <c r="C49" s="10"/>
    </row>
    <row r="50" spans="2:3" s="8" customFormat="1" ht="12.75">
      <c r="B50" s="9"/>
      <c r="C50" s="10"/>
    </row>
    <row r="51" spans="2:3" s="8" customFormat="1" ht="12.75">
      <c r="B51" s="9"/>
      <c r="C51" s="10"/>
    </row>
    <row r="52" spans="2:3" s="8" customFormat="1" ht="12.75">
      <c r="B52" s="9"/>
      <c r="C52" s="10"/>
    </row>
    <row r="53" spans="2:3" s="8" customFormat="1" ht="12.75">
      <c r="B53" s="9"/>
      <c r="C53" s="10"/>
    </row>
    <row r="54" spans="2:3" s="8" customFormat="1" ht="12.75">
      <c r="B54" s="9"/>
      <c r="C54" s="10"/>
    </row>
    <row r="55" spans="2:3" s="8" customFormat="1" ht="12.75">
      <c r="B55" s="9"/>
      <c r="C55" s="10"/>
    </row>
    <row r="56" spans="2:3" s="8" customFormat="1" ht="12.75">
      <c r="B56" s="9"/>
      <c r="C56" s="10"/>
    </row>
    <row r="57" spans="2:3" s="8" customFormat="1" ht="12.75">
      <c r="B57" s="9"/>
      <c r="C57" s="10"/>
    </row>
    <row r="58" spans="2:3" s="8" customFormat="1" ht="12.75">
      <c r="B58" s="9"/>
      <c r="C58" s="10"/>
    </row>
    <row r="59" spans="2:3" s="8" customFormat="1" ht="12.75">
      <c r="B59" s="9"/>
      <c r="C59" s="10"/>
    </row>
    <row r="60" spans="2:3" s="8" customFormat="1" ht="12.75">
      <c r="B60" s="9"/>
      <c r="C60" s="10"/>
    </row>
    <row r="61" spans="2:3" s="8" customFormat="1" ht="12.75">
      <c r="B61" s="9"/>
      <c r="C61" s="10"/>
    </row>
    <row r="62" spans="2:3" s="8" customFormat="1" ht="12.75">
      <c r="B62" s="9"/>
      <c r="C62" s="10"/>
    </row>
    <row r="63" spans="2:3" s="8" customFormat="1" ht="12.75">
      <c r="B63" s="9"/>
      <c r="C63" s="10"/>
    </row>
    <row r="64" spans="2:3" s="8" customFormat="1" ht="12.75">
      <c r="B64" s="9"/>
      <c r="C64" s="10"/>
    </row>
    <row r="65" spans="2:3" s="8" customFormat="1" ht="12.75">
      <c r="B65" s="9"/>
      <c r="C65" s="10"/>
    </row>
    <row r="66" spans="2:3" s="8" customFormat="1" ht="12.75">
      <c r="B66" s="9"/>
      <c r="C66" s="10"/>
    </row>
    <row r="67" spans="2:3" s="8" customFormat="1" ht="12.75">
      <c r="B67" s="9"/>
      <c r="C67" s="10"/>
    </row>
    <row r="68" spans="2:3" s="8" customFormat="1" ht="12.75">
      <c r="B68" s="9"/>
      <c r="C68" s="10"/>
    </row>
    <row r="69" spans="2:3" s="8" customFormat="1" ht="12.75">
      <c r="B69" s="9"/>
      <c r="C69" s="10"/>
    </row>
    <row r="70" spans="2:3" s="8" customFormat="1" ht="12.75">
      <c r="B70" s="9"/>
      <c r="C70" s="10"/>
    </row>
    <row r="71" spans="2:3" s="8" customFormat="1" ht="12.75">
      <c r="B71" s="9"/>
      <c r="C71" s="10"/>
    </row>
    <row r="72" spans="2:3" s="8" customFormat="1" ht="12.75">
      <c r="B72" s="9"/>
      <c r="C72" s="10"/>
    </row>
    <row r="73" spans="2:3" s="8" customFormat="1" ht="12.75">
      <c r="B73" s="9"/>
      <c r="C73" s="10"/>
    </row>
    <row r="74" spans="2:3" s="8" customFormat="1" ht="12.75">
      <c r="B74" s="9"/>
      <c r="C74" s="10"/>
    </row>
    <row r="75" spans="2:3" s="8" customFormat="1" ht="12.75">
      <c r="B75" s="9"/>
      <c r="C75" s="10"/>
    </row>
    <row r="76" spans="2:3" s="8" customFormat="1" ht="12.75">
      <c r="B76" s="9"/>
      <c r="C76" s="10"/>
    </row>
    <row r="77" spans="2:3" s="8" customFormat="1" ht="12.75">
      <c r="B77" s="9"/>
      <c r="C77" s="10"/>
    </row>
    <row r="78" spans="2:3" s="8" customFormat="1" ht="12.75">
      <c r="B78" s="9"/>
      <c r="C78" s="10"/>
    </row>
    <row r="79" spans="2:3" s="8" customFormat="1" ht="12.75">
      <c r="B79" s="9"/>
      <c r="C79" s="10"/>
    </row>
    <row r="80" spans="2:3" s="8" customFormat="1" ht="12.75">
      <c r="B80" s="9"/>
      <c r="C80" s="10"/>
    </row>
    <row r="81" spans="2:3" s="8" customFormat="1" ht="12.75">
      <c r="B81" s="9"/>
      <c r="C81" s="10"/>
    </row>
    <row r="82" spans="2:3" s="8" customFormat="1" ht="12.75">
      <c r="B82" s="9"/>
      <c r="C82" s="10"/>
    </row>
    <row r="83" spans="2:3" s="8" customFormat="1" ht="12.75">
      <c r="B83" s="9"/>
      <c r="C83" s="10"/>
    </row>
    <row r="84" spans="2:3" s="8" customFormat="1" ht="12.75">
      <c r="B84" s="9"/>
      <c r="C84" s="10"/>
    </row>
    <row r="85" spans="2:3" s="8" customFormat="1" ht="12.75">
      <c r="B85" s="9"/>
      <c r="C85" s="10"/>
    </row>
    <row r="86" spans="2:3" s="8" customFormat="1" ht="12.75">
      <c r="B86" s="9"/>
      <c r="C86" s="10"/>
    </row>
    <row r="87" spans="2:3" s="8" customFormat="1" ht="12.75">
      <c r="B87" s="9"/>
      <c r="C87" s="10"/>
    </row>
    <row r="88" spans="2:3" s="8" customFormat="1" ht="12.75">
      <c r="B88" s="9"/>
      <c r="C88" s="10"/>
    </row>
    <row r="89" spans="2:3" s="8" customFormat="1" ht="12.75">
      <c r="B89" s="9"/>
      <c r="C89" s="10"/>
    </row>
    <row r="90" spans="2:3" s="8" customFormat="1" ht="12.75">
      <c r="B90" s="9"/>
      <c r="C90" s="10"/>
    </row>
    <row r="91" spans="2:3" s="8" customFormat="1" ht="12.75">
      <c r="B91" s="9"/>
      <c r="C91" s="10"/>
    </row>
    <row r="92" spans="2:3" s="8" customFormat="1" ht="12.75">
      <c r="B92" s="9"/>
      <c r="C92" s="10"/>
    </row>
    <row r="93" spans="2:3" s="8" customFormat="1" ht="12.75">
      <c r="B93" s="9"/>
      <c r="C93" s="10"/>
    </row>
    <row r="94" spans="2:3" s="8" customFormat="1" ht="12.75">
      <c r="B94" s="9"/>
      <c r="C94" s="10"/>
    </row>
    <row r="95" spans="2:3" s="8" customFormat="1" ht="12.75">
      <c r="B95" s="9"/>
      <c r="C95" s="10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</sheetData>
  <sheetProtection/>
  <mergeCells count="4">
    <mergeCell ref="B3:C3"/>
    <mergeCell ref="A7:C7"/>
    <mergeCell ref="D9:H9"/>
    <mergeCell ref="B6:C6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E2" sqref="E2:G2"/>
    </sheetView>
  </sheetViews>
  <sheetFormatPr defaultColWidth="9.00390625" defaultRowHeight="12.75"/>
  <cols>
    <col min="1" max="1" width="6.00390625" style="106" customWidth="1"/>
    <col min="2" max="2" width="53.375" style="106" customWidth="1"/>
    <col min="3" max="3" width="8.00390625" style="106" customWidth="1"/>
    <col min="4" max="4" width="9.375" style="106" customWidth="1"/>
    <col min="5" max="5" width="11.00390625" style="106" customWidth="1"/>
    <col min="6" max="6" width="11.875" style="106" customWidth="1"/>
    <col min="7" max="7" width="18.625" style="106" customWidth="1"/>
    <col min="8" max="16384" width="9.125" style="106" customWidth="1"/>
  </cols>
  <sheetData>
    <row r="1" spans="5:7" ht="12.75">
      <c r="E1" s="172"/>
      <c r="F1" s="172"/>
      <c r="G1" s="5" t="s">
        <v>356</v>
      </c>
    </row>
    <row r="2" spans="5:7" ht="45.75" customHeight="1">
      <c r="E2" s="348" t="s">
        <v>392</v>
      </c>
      <c r="F2" s="359"/>
      <c r="G2" s="359"/>
    </row>
    <row r="3" spans="5:9" ht="21" customHeight="1">
      <c r="E3" s="350"/>
      <c r="F3" s="356"/>
      <c r="G3" s="356"/>
      <c r="H3" s="14"/>
      <c r="I3" s="14"/>
    </row>
    <row r="4" spans="4:7" ht="18" customHeight="1">
      <c r="D4" s="172"/>
      <c r="E4" s="172"/>
      <c r="F4" s="13"/>
      <c r="G4" s="13" t="s">
        <v>270</v>
      </c>
    </row>
    <row r="5" spans="1:11" ht="48" customHeight="1">
      <c r="A5" s="173"/>
      <c r="B5" s="173"/>
      <c r="C5" s="13"/>
      <c r="D5" s="14"/>
      <c r="E5" s="350" t="s">
        <v>360</v>
      </c>
      <c r="F5" s="357"/>
      <c r="G5" s="357"/>
      <c r="H5" s="174"/>
      <c r="J5" s="174"/>
      <c r="K5" s="5"/>
    </row>
    <row r="6" spans="1:11" ht="0.75" customHeight="1">
      <c r="A6" s="173"/>
      <c r="B6" s="173"/>
      <c r="C6" s="13"/>
      <c r="D6" s="14"/>
      <c r="E6" s="14"/>
      <c r="F6" s="175"/>
      <c r="G6" s="175"/>
      <c r="H6" s="174"/>
      <c r="J6" s="174"/>
      <c r="K6" s="5"/>
    </row>
    <row r="7" spans="1:12" ht="54" customHeight="1">
      <c r="A7" s="358" t="s">
        <v>325</v>
      </c>
      <c r="B7" s="358"/>
      <c r="C7" s="358"/>
      <c r="D7" s="358"/>
      <c r="E7" s="358"/>
      <c r="F7" s="358"/>
      <c r="G7" s="358"/>
      <c r="H7" s="176"/>
      <c r="I7" s="176"/>
      <c r="J7" s="176"/>
      <c r="K7" s="176"/>
      <c r="L7" s="176"/>
    </row>
    <row r="8" spans="1:7" ht="15" customHeight="1">
      <c r="A8" s="177"/>
      <c r="B8" s="177"/>
      <c r="C8" s="178"/>
      <c r="D8" s="177"/>
      <c r="E8" s="177"/>
      <c r="F8" s="178"/>
      <c r="G8" s="111" t="s">
        <v>131</v>
      </c>
    </row>
    <row r="9" spans="1:7" s="199" customFormat="1" ht="45" customHeight="1">
      <c r="A9" s="193" t="s">
        <v>138</v>
      </c>
      <c r="B9" s="194" t="s">
        <v>132</v>
      </c>
      <c r="C9" s="195" t="s">
        <v>139</v>
      </c>
      <c r="D9" s="196" t="s">
        <v>271</v>
      </c>
      <c r="E9" s="196" t="s">
        <v>174</v>
      </c>
      <c r="F9" s="197" t="s">
        <v>175</v>
      </c>
      <c r="G9" s="198" t="s">
        <v>65</v>
      </c>
    </row>
    <row r="10" spans="1:7" s="179" customFormat="1" ht="21" customHeight="1">
      <c r="A10" s="100">
        <v>1</v>
      </c>
      <c r="B10" s="200" t="s">
        <v>141</v>
      </c>
      <c r="C10" s="185" t="s">
        <v>140</v>
      </c>
      <c r="D10" s="99">
        <v>3</v>
      </c>
      <c r="E10" s="99"/>
      <c r="F10" s="34"/>
      <c r="G10" s="191" t="s">
        <v>142</v>
      </c>
    </row>
    <row r="11" spans="1:7" s="199" customFormat="1" ht="15">
      <c r="A11" s="180" t="s">
        <v>143</v>
      </c>
      <c r="B11" s="316" t="s">
        <v>182</v>
      </c>
      <c r="C11" s="181" t="s">
        <v>144</v>
      </c>
      <c r="D11" s="181"/>
      <c r="E11" s="181"/>
      <c r="F11" s="34"/>
      <c r="G11" s="317">
        <f>G12+G16+G22+G26</f>
        <v>6656.120000000001</v>
      </c>
    </row>
    <row r="12" spans="1:7" s="199" customFormat="1" ht="27" customHeight="1">
      <c r="A12" s="180"/>
      <c r="B12" s="112" t="s">
        <v>272</v>
      </c>
      <c r="C12" s="318" t="s">
        <v>144</v>
      </c>
      <c r="D12" s="318" t="s">
        <v>145</v>
      </c>
      <c r="E12" s="113"/>
      <c r="F12" s="34"/>
      <c r="G12" s="114">
        <f>G13</f>
        <v>992.8030000000001</v>
      </c>
    </row>
    <row r="13" spans="1:7" s="179" customFormat="1" ht="13.5" customHeight="1">
      <c r="A13" s="180"/>
      <c r="B13" s="115" t="s">
        <v>240</v>
      </c>
      <c r="C13" s="113" t="s">
        <v>144</v>
      </c>
      <c r="D13" s="113" t="s">
        <v>145</v>
      </c>
      <c r="E13" s="58" t="s">
        <v>220</v>
      </c>
      <c r="F13" s="34"/>
      <c r="G13" s="116">
        <f>G14</f>
        <v>992.8030000000001</v>
      </c>
    </row>
    <row r="14" spans="1:7" s="179" customFormat="1" ht="12.75">
      <c r="A14" s="180"/>
      <c r="B14" s="67" t="s">
        <v>273</v>
      </c>
      <c r="C14" s="117" t="s">
        <v>144</v>
      </c>
      <c r="D14" s="117" t="s">
        <v>145</v>
      </c>
      <c r="E14" s="58" t="s">
        <v>221</v>
      </c>
      <c r="F14" s="34"/>
      <c r="G14" s="116">
        <f>G15</f>
        <v>992.8030000000001</v>
      </c>
    </row>
    <row r="15" spans="1:7" s="179" customFormat="1" ht="49.5" customHeight="1">
      <c r="A15" s="180"/>
      <c r="B15" s="67" t="s">
        <v>186</v>
      </c>
      <c r="C15" s="117" t="s">
        <v>144</v>
      </c>
      <c r="D15" s="117" t="s">
        <v>145</v>
      </c>
      <c r="E15" s="58" t="s">
        <v>221</v>
      </c>
      <c r="F15" s="34">
        <v>100</v>
      </c>
      <c r="G15" s="116">
        <f>'прил 4'!H15</f>
        <v>992.8030000000001</v>
      </c>
    </row>
    <row r="16" spans="1:7" s="202" customFormat="1" ht="38.25">
      <c r="A16" s="182"/>
      <c r="B16" s="71" t="s">
        <v>179</v>
      </c>
      <c r="C16" s="118" t="s">
        <v>144</v>
      </c>
      <c r="D16" s="118" t="s">
        <v>147</v>
      </c>
      <c r="E16" s="183"/>
      <c r="F16" s="34"/>
      <c r="G16" s="116">
        <f>G17</f>
        <v>5138.252</v>
      </c>
    </row>
    <row r="17" spans="1:7" ht="15.75" customHeight="1">
      <c r="A17" s="182"/>
      <c r="B17" s="115" t="s">
        <v>240</v>
      </c>
      <c r="C17" s="113" t="s">
        <v>144</v>
      </c>
      <c r="D17" s="113" t="s">
        <v>147</v>
      </c>
      <c r="E17" s="58" t="s">
        <v>220</v>
      </c>
      <c r="F17" s="34"/>
      <c r="G17" s="114">
        <f>G18</f>
        <v>5138.252</v>
      </c>
    </row>
    <row r="18" spans="1:7" ht="14.25" customHeight="1">
      <c r="A18" s="182"/>
      <c r="B18" s="67" t="s">
        <v>274</v>
      </c>
      <c r="C18" s="117" t="s">
        <v>144</v>
      </c>
      <c r="D18" s="117" t="s">
        <v>147</v>
      </c>
      <c r="E18" s="58" t="s">
        <v>223</v>
      </c>
      <c r="F18" s="34"/>
      <c r="G18" s="116">
        <f>G19+G20+G21</f>
        <v>5138.252</v>
      </c>
    </row>
    <row r="19" spans="1:7" ht="51" customHeight="1">
      <c r="A19" s="182"/>
      <c r="B19" s="67" t="s">
        <v>186</v>
      </c>
      <c r="C19" s="117" t="s">
        <v>144</v>
      </c>
      <c r="D19" s="117" t="s">
        <v>147</v>
      </c>
      <c r="E19" s="58" t="s">
        <v>223</v>
      </c>
      <c r="F19" s="34">
        <v>100</v>
      </c>
      <c r="G19" s="116">
        <f>'прил 4'!H19</f>
        <v>3984.0106800000003</v>
      </c>
    </row>
    <row r="20" spans="1:7" ht="25.5" customHeight="1">
      <c r="A20" s="182"/>
      <c r="B20" s="67" t="s">
        <v>188</v>
      </c>
      <c r="C20" s="117" t="s">
        <v>144</v>
      </c>
      <c r="D20" s="117" t="s">
        <v>147</v>
      </c>
      <c r="E20" s="58" t="s">
        <v>223</v>
      </c>
      <c r="F20" s="34">
        <v>200</v>
      </c>
      <c r="G20" s="116">
        <f>'прил 4'!H22</f>
        <v>1016.65486</v>
      </c>
    </row>
    <row r="21" spans="1:7" ht="12.75">
      <c r="A21" s="182"/>
      <c r="B21" s="67" t="s">
        <v>189</v>
      </c>
      <c r="C21" s="117" t="s">
        <v>144</v>
      </c>
      <c r="D21" s="117" t="s">
        <v>147</v>
      </c>
      <c r="E21" s="58" t="s">
        <v>223</v>
      </c>
      <c r="F21" s="34">
        <v>800</v>
      </c>
      <c r="G21" s="116">
        <f>'прил 4'!H23</f>
        <v>137.58646</v>
      </c>
    </row>
    <row r="22" spans="1:7" s="202" customFormat="1" ht="15">
      <c r="A22" s="182"/>
      <c r="B22" s="319" t="s">
        <v>149</v>
      </c>
      <c r="C22" s="118" t="s">
        <v>144</v>
      </c>
      <c r="D22" s="118" t="s">
        <v>148</v>
      </c>
      <c r="E22" s="183"/>
      <c r="F22" s="34"/>
      <c r="G22" s="114">
        <f>G23</f>
        <v>10</v>
      </c>
    </row>
    <row r="23" spans="1:7" ht="12.75">
      <c r="A23" s="182"/>
      <c r="B23" s="115" t="s">
        <v>240</v>
      </c>
      <c r="C23" s="117" t="s">
        <v>144</v>
      </c>
      <c r="D23" s="117" t="s">
        <v>148</v>
      </c>
      <c r="E23" s="58" t="s">
        <v>220</v>
      </c>
      <c r="F23" s="34"/>
      <c r="G23" s="116">
        <f>G24</f>
        <v>10</v>
      </c>
    </row>
    <row r="24" spans="1:7" ht="12.75">
      <c r="A24" s="182"/>
      <c r="B24" s="32" t="s">
        <v>275</v>
      </c>
      <c r="C24" s="117" t="s">
        <v>144</v>
      </c>
      <c r="D24" s="117" t="s">
        <v>148</v>
      </c>
      <c r="E24" s="58" t="s">
        <v>228</v>
      </c>
      <c r="F24" s="34"/>
      <c r="G24" s="116">
        <f>G25</f>
        <v>10</v>
      </c>
    </row>
    <row r="25" spans="1:7" ht="12.75">
      <c r="A25" s="182"/>
      <c r="B25" s="67" t="s">
        <v>189</v>
      </c>
      <c r="C25" s="117" t="s">
        <v>144</v>
      </c>
      <c r="D25" s="117" t="s">
        <v>148</v>
      </c>
      <c r="E25" s="58" t="s">
        <v>228</v>
      </c>
      <c r="F25" s="34">
        <v>800</v>
      </c>
      <c r="G25" s="116">
        <f>'прил 4'!H27</f>
        <v>10</v>
      </c>
    </row>
    <row r="26" spans="1:7" s="202" customFormat="1" ht="15">
      <c r="A26" s="182"/>
      <c r="B26" s="319" t="s">
        <v>151</v>
      </c>
      <c r="C26" s="118" t="s">
        <v>144</v>
      </c>
      <c r="D26" s="118" t="s">
        <v>150</v>
      </c>
      <c r="E26" s="183"/>
      <c r="F26" s="34"/>
      <c r="G26" s="114">
        <f>G27</f>
        <v>515.065</v>
      </c>
    </row>
    <row r="27" spans="1:7" ht="14.25" customHeight="1">
      <c r="A27" s="182"/>
      <c r="B27" s="115" t="s">
        <v>240</v>
      </c>
      <c r="C27" s="117" t="s">
        <v>144</v>
      </c>
      <c r="D27" s="117" t="s">
        <v>150</v>
      </c>
      <c r="E27" s="58" t="s">
        <v>220</v>
      </c>
      <c r="F27" s="34"/>
      <c r="G27" s="116">
        <f>G28+G30</f>
        <v>515.065</v>
      </c>
    </row>
    <row r="28" spans="1:7" ht="51.75" customHeight="1">
      <c r="A28" s="182"/>
      <c r="B28" s="32" t="s">
        <v>341</v>
      </c>
      <c r="C28" s="117" t="s">
        <v>144</v>
      </c>
      <c r="D28" s="117" t="s">
        <v>150</v>
      </c>
      <c r="E28" s="58" t="s">
        <v>229</v>
      </c>
      <c r="F28" s="34"/>
      <c r="G28" s="116">
        <f>G29</f>
        <v>19.2</v>
      </c>
    </row>
    <row r="29" spans="1:7" ht="29.25" customHeight="1">
      <c r="A29" s="182"/>
      <c r="B29" s="101" t="s">
        <v>188</v>
      </c>
      <c r="C29" s="117" t="s">
        <v>144</v>
      </c>
      <c r="D29" s="117" t="s">
        <v>150</v>
      </c>
      <c r="E29" s="58" t="s">
        <v>229</v>
      </c>
      <c r="F29" s="34">
        <v>200</v>
      </c>
      <c r="G29" s="116">
        <f>'прил 4'!H31</f>
        <v>19.2</v>
      </c>
    </row>
    <row r="30" spans="1:7" ht="25.5">
      <c r="A30" s="182"/>
      <c r="B30" s="46" t="s">
        <v>277</v>
      </c>
      <c r="C30" s="117" t="s">
        <v>144</v>
      </c>
      <c r="D30" s="117" t="s">
        <v>150</v>
      </c>
      <c r="E30" s="58" t="s">
        <v>230</v>
      </c>
      <c r="F30" s="34"/>
      <c r="G30" s="116">
        <f>G31</f>
        <v>495.865</v>
      </c>
    </row>
    <row r="31" spans="1:7" ht="12.75">
      <c r="A31" s="182"/>
      <c r="B31" s="115" t="s">
        <v>192</v>
      </c>
      <c r="C31" s="117" t="s">
        <v>144</v>
      </c>
      <c r="D31" s="117" t="s">
        <v>150</v>
      </c>
      <c r="E31" s="58" t="s">
        <v>230</v>
      </c>
      <c r="F31" s="34">
        <v>500</v>
      </c>
      <c r="G31" s="116">
        <f>'прил 4'!H35</f>
        <v>495.865</v>
      </c>
    </row>
    <row r="32" spans="1:7" s="202" customFormat="1" ht="15">
      <c r="A32" s="182"/>
      <c r="B32" s="320" t="s">
        <v>152</v>
      </c>
      <c r="C32" s="318" t="s">
        <v>145</v>
      </c>
      <c r="D32" s="117"/>
      <c r="E32" s="58"/>
      <c r="F32" s="34"/>
      <c r="G32" s="114">
        <f>G33</f>
        <v>133.15</v>
      </c>
    </row>
    <row r="33" spans="1:7" s="202" customFormat="1" ht="15">
      <c r="A33" s="182"/>
      <c r="B33" s="320" t="s">
        <v>154</v>
      </c>
      <c r="C33" s="118" t="s">
        <v>145</v>
      </c>
      <c r="D33" s="118" t="s">
        <v>153</v>
      </c>
      <c r="E33" s="58"/>
      <c r="F33" s="34"/>
      <c r="G33" s="114">
        <f>G34</f>
        <v>133.15</v>
      </c>
    </row>
    <row r="34" spans="1:7" ht="12.75">
      <c r="A34" s="182"/>
      <c r="B34" s="119" t="s">
        <v>240</v>
      </c>
      <c r="C34" s="21" t="s">
        <v>145</v>
      </c>
      <c r="D34" s="21" t="s">
        <v>153</v>
      </c>
      <c r="E34" s="21" t="s">
        <v>220</v>
      </c>
      <c r="F34" s="21"/>
      <c r="G34" s="116">
        <f>G35</f>
        <v>133.15</v>
      </c>
    </row>
    <row r="35" spans="1:7" ht="25.5">
      <c r="A35" s="182"/>
      <c r="B35" s="120" t="s">
        <v>278</v>
      </c>
      <c r="C35" s="21" t="s">
        <v>145</v>
      </c>
      <c r="D35" s="21" t="s">
        <v>153</v>
      </c>
      <c r="E35" s="21" t="s">
        <v>231</v>
      </c>
      <c r="F35" s="21"/>
      <c r="G35" s="116">
        <f>G36+G37</f>
        <v>133.15</v>
      </c>
    </row>
    <row r="36" spans="1:7" ht="51.75" customHeight="1">
      <c r="A36" s="182"/>
      <c r="B36" s="43" t="s">
        <v>186</v>
      </c>
      <c r="C36" s="21" t="s">
        <v>145</v>
      </c>
      <c r="D36" s="21" t="s">
        <v>153</v>
      </c>
      <c r="E36" s="21" t="s">
        <v>231</v>
      </c>
      <c r="F36" s="21" t="s">
        <v>187</v>
      </c>
      <c r="G36" s="116">
        <f>'прил 4'!H44</f>
        <v>133.15</v>
      </c>
    </row>
    <row r="37" spans="1:7" ht="27.75" customHeight="1" hidden="1">
      <c r="A37" s="182"/>
      <c r="B37" s="45" t="s">
        <v>188</v>
      </c>
      <c r="C37" s="21" t="s">
        <v>145</v>
      </c>
      <c r="D37" s="21" t="s">
        <v>153</v>
      </c>
      <c r="E37" s="21" t="s">
        <v>231</v>
      </c>
      <c r="F37" s="20" t="s">
        <v>190</v>
      </c>
      <c r="G37" s="116">
        <f>'прил 4'!H45</f>
        <v>0</v>
      </c>
    </row>
    <row r="38" spans="1:7" s="202" customFormat="1" ht="25.5">
      <c r="A38" s="184" t="s">
        <v>155</v>
      </c>
      <c r="B38" s="321" t="s">
        <v>207</v>
      </c>
      <c r="C38" s="318" t="s">
        <v>153</v>
      </c>
      <c r="D38" s="183"/>
      <c r="E38" s="183"/>
      <c r="F38" s="34"/>
      <c r="G38" s="114">
        <f>G39+G46+G50+G54+G58</f>
        <v>383.21575</v>
      </c>
    </row>
    <row r="39" spans="1:7" s="202" customFormat="1" ht="15">
      <c r="A39" s="184"/>
      <c r="B39" s="322" t="s">
        <v>214</v>
      </c>
      <c r="C39" s="40" t="s">
        <v>153</v>
      </c>
      <c r="D39" s="40" t="s">
        <v>147</v>
      </c>
      <c r="E39" s="35"/>
      <c r="F39" s="39"/>
      <c r="G39" s="114">
        <f>G40+G43</f>
        <v>11.625</v>
      </c>
    </row>
    <row r="40" spans="1:7" ht="13.5" customHeight="1">
      <c r="A40" s="184"/>
      <c r="B40" s="119" t="s">
        <v>240</v>
      </c>
      <c r="C40" s="39" t="s">
        <v>153</v>
      </c>
      <c r="D40" s="39" t="s">
        <v>147</v>
      </c>
      <c r="E40" s="35" t="s">
        <v>220</v>
      </c>
      <c r="F40" s="39"/>
      <c r="G40" s="116">
        <f>G41</f>
        <v>1.08</v>
      </c>
    </row>
    <row r="41" spans="1:7" ht="38.25">
      <c r="A41" s="184"/>
      <c r="B41" s="157" t="s">
        <v>363</v>
      </c>
      <c r="C41" s="39" t="s">
        <v>153</v>
      </c>
      <c r="D41" s="39" t="s">
        <v>147</v>
      </c>
      <c r="E41" s="35" t="s">
        <v>235</v>
      </c>
      <c r="F41" s="39"/>
      <c r="G41" s="116">
        <f>G42</f>
        <v>1.08</v>
      </c>
    </row>
    <row r="42" spans="1:7" ht="51">
      <c r="A42" s="184"/>
      <c r="B42" s="43" t="s">
        <v>186</v>
      </c>
      <c r="C42" s="39" t="s">
        <v>153</v>
      </c>
      <c r="D42" s="39" t="s">
        <v>147</v>
      </c>
      <c r="E42" s="35" t="s">
        <v>235</v>
      </c>
      <c r="F42" s="39" t="s">
        <v>187</v>
      </c>
      <c r="G42" s="116">
        <f>'прил 4'!H51</f>
        <v>1.08</v>
      </c>
    </row>
    <row r="43" spans="1:7" ht="12.75">
      <c r="A43" s="184"/>
      <c r="B43" s="119" t="s">
        <v>240</v>
      </c>
      <c r="C43" s="39" t="s">
        <v>153</v>
      </c>
      <c r="D43" s="39" t="s">
        <v>147</v>
      </c>
      <c r="E43" s="35" t="s">
        <v>220</v>
      </c>
      <c r="F43" s="39"/>
      <c r="G43" s="116">
        <f>G44</f>
        <v>10.545</v>
      </c>
    </row>
    <row r="44" spans="1:7" ht="76.5">
      <c r="A44" s="184"/>
      <c r="B44" s="157" t="s">
        <v>364</v>
      </c>
      <c r="C44" s="39" t="s">
        <v>153</v>
      </c>
      <c r="D44" s="39" t="s">
        <v>147</v>
      </c>
      <c r="E44" s="35" t="s">
        <v>279</v>
      </c>
      <c r="F44" s="39"/>
      <c r="G44" s="116">
        <f>G45</f>
        <v>10.545</v>
      </c>
    </row>
    <row r="45" spans="1:7" ht="54" customHeight="1">
      <c r="A45" s="184"/>
      <c r="B45" s="43" t="s">
        <v>186</v>
      </c>
      <c r="C45" s="39" t="s">
        <v>153</v>
      </c>
      <c r="D45" s="39" t="s">
        <v>147</v>
      </c>
      <c r="E45" s="35" t="s">
        <v>279</v>
      </c>
      <c r="F45" s="39" t="s">
        <v>187</v>
      </c>
      <c r="G45" s="116">
        <f>'прил 4'!H54</f>
        <v>10.545</v>
      </c>
    </row>
    <row r="46" spans="1:7" ht="25.5" hidden="1">
      <c r="A46" s="184"/>
      <c r="B46" s="112" t="s">
        <v>280</v>
      </c>
      <c r="C46" s="118" t="s">
        <v>153</v>
      </c>
      <c r="D46" s="118" t="s">
        <v>168</v>
      </c>
      <c r="E46" s="183"/>
      <c r="F46" s="34"/>
      <c r="G46" s="114">
        <f>G47</f>
        <v>0</v>
      </c>
    </row>
    <row r="47" spans="1:7" ht="12.75" hidden="1">
      <c r="A47" s="184"/>
      <c r="B47" s="115" t="s">
        <v>240</v>
      </c>
      <c r="C47" s="117" t="s">
        <v>153</v>
      </c>
      <c r="D47" s="117" t="s">
        <v>168</v>
      </c>
      <c r="E47" s="35" t="s">
        <v>220</v>
      </c>
      <c r="F47" s="39"/>
      <c r="G47" s="116">
        <f>G48</f>
        <v>0</v>
      </c>
    </row>
    <row r="48" spans="1:7" ht="25.5" hidden="1">
      <c r="A48" s="184"/>
      <c r="B48" s="121" t="s">
        <v>281</v>
      </c>
      <c r="C48" s="117" t="s">
        <v>153</v>
      </c>
      <c r="D48" s="117" t="s">
        <v>168</v>
      </c>
      <c r="E48" s="35" t="s">
        <v>282</v>
      </c>
      <c r="F48" s="39"/>
      <c r="G48" s="116">
        <f>G49</f>
        <v>0</v>
      </c>
    </row>
    <row r="49" spans="1:7" ht="26.25" customHeight="1" hidden="1">
      <c r="A49" s="182"/>
      <c r="B49" s="67" t="s">
        <v>188</v>
      </c>
      <c r="C49" s="117" t="s">
        <v>153</v>
      </c>
      <c r="D49" s="117" t="s">
        <v>168</v>
      </c>
      <c r="E49" s="35" t="s">
        <v>282</v>
      </c>
      <c r="F49" s="39" t="s">
        <v>190</v>
      </c>
      <c r="G49" s="116"/>
    </row>
    <row r="50" spans="1:7" ht="17.25" customHeight="1" hidden="1">
      <c r="A50" s="182"/>
      <c r="B50" s="122" t="s">
        <v>208</v>
      </c>
      <c r="C50" s="118" t="s">
        <v>153</v>
      </c>
      <c r="D50" s="118" t="s">
        <v>164</v>
      </c>
      <c r="E50" s="58"/>
      <c r="F50" s="34"/>
      <c r="G50" s="114">
        <f>G51</f>
        <v>0</v>
      </c>
    </row>
    <row r="51" spans="1:7" ht="15.75" customHeight="1" hidden="1">
      <c r="A51" s="182"/>
      <c r="B51" s="119" t="s">
        <v>240</v>
      </c>
      <c r="C51" s="39" t="s">
        <v>153</v>
      </c>
      <c r="D51" s="39" t="s">
        <v>164</v>
      </c>
      <c r="E51" s="35" t="s">
        <v>220</v>
      </c>
      <c r="F51" s="39"/>
      <c r="G51" s="116">
        <f>G52</f>
        <v>0</v>
      </c>
    </row>
    <row r="52" spans="1:7" ht="30" customHeight="1" hidden="1">
      <c r="A52" s="182"/>
      <c r="B52" s="46" t="s">
        <v>243</v>
      </c>
      <c r="C52" s="39" t="s">
        <v>153</v>
      </c>
      <c r="D52" s="39" t="s">
        <v>164</v>
      </c>
      <c r="E52" s="39" t="s">
        <v>232</v>
      </c>
      <c r="F52" s="39"/>
      <c r="G52" s="116">
        <f>G53</f>
        <v>0</v>
      </c>
    </row>
    <row r="53" spans="1:7" ht="29.25" customHeight="1" hidden="1">
      <c r="A53" s="182"/>
      <c r="B53" s="67" t="s">
        <v>188</v>
      </c>
      <c r="C53" s="39" t="s">
        <v>153</v>
      </c>
      <c r="D53" s="39" t="s">
        <v>164</v>
      </c>
      <c r="E53" s="39" t="s">
        <v>232</v>
      </c>
      <c r="F53" s="35" t="s">
        <v>190</v>
      </c>
      <c r="G53" s="116"/>
    </row>
    <row r="54" spans="1:7" ht="29.25" customHeight="1">
      <c r="A54" s="182"/>
      <c r="B54" s="331" t="s">
        <v>280</v>
      </c>
      <c r="C54" s="40" t="s">
        <v>153</v>
      </c>
      <c r="D54" s="40" t="s">
        <v>168</v>
      </c>
      <c r="E54" s="40"/>
      <c r="F54" s="36"/>
      <c r="G54" s="114">
        <f>G55</f>
        <v>168.822</v>
      </c>
    </row>
    <row r="55" spans="1:7" ht="13.5" customHeight="1">
      <c r="A55" s="182"/>
      <c r="B55" s="46" t="s">
        <v>242</v>
      </c>
      <c r="C55" s="39" t="s">
        <v>153</v>
      </c>
      <c r="D55" s="39" t="s">
        <v>168</v>
      </c>
      <c r="E55" s="39" t="s">
        <v>220</v>
      </c>
      <c r="F55" s="35"/>
      <c r="G55" s="116">
        <f>G56</f>
        <v>168.822</v>
      </c>
    </row>
    <row r="56" spans="1:7" ht="38.25" customHeight="1">
      <c r="A56" s="182"/>
      <c r="B56" s="46" t="s">
        <v>365</v>
      </c>
      <c r="C56" s="39" t="s">
        <v>153</v>
      </c>
      <c r="D56" s="39" t="s">
        <v>168</v>
      </c>
      <c r="E56" s="39" t="s">
        <v>282</v>
      </c>
      <c r="F56" s="35"/>
      <c r="G56" s="116">
        <f>G57</f>
        <v>168.822</v>
      </c>
    </row>
    <row r="57" spans="1:7" ht="29.25" customHeight="1">
      <c r="A57" s="182"/>
      <c r="B57" s="67" t="s">
        <v>188</v>
      </c>
      <c r="C57" s="39" t="s">
        <v>153</v>
      </c>
      <c r="D57" s="39" t="s">
        <v>168</v>
      </c>
      <c r="E57" s="39" t="s">
        <v>282</v>
      </c>
      <c r="F57" s="35" t="s">
        <v>190</v>
      </c>
      <c r="G57" s="116">
        <f>'прил 4'!H67</f>
        <v>168.822</v>
      </c>
    </row>
    <row r="58" spans="1:7" ht="15" customHeight="1">
      <c r="A58" s="182"/>
      <c r="B58" s="343" t="s">
        <v>208</v>
      </c>
      <c r="C58" s="40" t="s">
        <v>153</v>
      </c>
      <c r="D58" s="40" t="s">
        <v>164</v>
      </c>
      <c r="E58" s="40"/>
      <c r="F58" s="36"/>
      <c r="G58" s="114">
        <f>G59</f>
        <v>202.76875</v>
      </c>
    </row>
    <row r="59" spans="1:7" ht="16.5" customHeight="1">
      <c r="A59" s="182"/>
      <c r="B59" s="46" t="s">
        <v>242</v>
      </c>
      <c r="C59" s="39" t="s">
        <v>153</v>
      </c>
      <c r="D59" s="39" t="s">
        <v>164</v>
      </c>
      <c r="E59" s="39" t="s">
        <v>220</v>
      </c>
      <c r="F59" s="35"/>
      <c r="G59" s="116">
        <f>G60</f>
        <v>202.76875</v>
      </c>
    </row>
    <row r="60" spans="1:7" ht="29.25" customHeight="1">
      <c r="A60" s="182"/>
      <c r="B60" s="46" t="s">
        <v>366</v>
      </c>
      <c r="C60" s="39" t="s">
        <v>153</v>
      </c>
      <c r="D60" s="39" t="s">
        <v>164</v>
      </c>
      <c r="E60" s="39" t="s">
        <v>232</v>
      </c>
      <c r="F60" s="35"/>
      <c r="G60" s="116">
        <f>G61</f>
        <v>202.76875</v>
      </c>
    </row>
    <row r="61" spans="1:7" ht="29.25" customHeight="1">
      <c r="A61" s="182"/>
      <c r="B61" s="67" t="s">
        <v>188</v>
      </c>
      <c r="C61" s="39" t="s">
        <v>153</v>
      </c>
      <c r="D61" s="39" t="s">
        <v>164</v>
      </c>
      <c r="E61" s="39" t="s">
        <v>232</v>
      </c>
      <c r="F61" s="35" t="s">
        <v>190</v>
      </c>
      <c r="G61" s="116">
        <f>'прил 4'!H71</f>
        <v>202.76875</v>
      </c>
    </row>
    <row r="62" spans="1:7" s="202" customFormat="1" ht="15">
      <c r="A62" s="338" t="s">
        <v>156</v>
      </c>
      <c r="B62" s="339" t="s">
        <v>215</v>
      </c>
      <c r="C62" s="340" t="s">
        <v>147</v>
      </c>
      <c r="D62" s="341"/>
      <c r="E62" s="341"/>
      <c r="F62" s="295"/>
      <c r="G62" s="342">
        <f>G63+G71</f>
        <v>558.88346</v>
      </c>
    </row>
    <row r="63" spans="1:7" s="202" customFormat="1" ht="15">
      <c r="A63" s="180"/>
      <c r="B63" s="306" t="s">
        <v>283</v>
      </c>
      <c r="C63" s="36" t="s">
        <v>147</v>
      </c>
      <c r="D63" s="36" t="s">
        <v>168</v>
      </c>
      <c r="E63" s="123"/>
      <c r="F63" s="36"/>
      <c r="G63" s="114">
        <f>G64</f>
        <v>95.28346</v>
      </c>
    </row>
    <row r="64" spans="1:7" s="202" customFormat="1" ht="15">
      <c r="A64" s="346"/>
      <c r="B64" s="115" t="s">
        <v>240</v>
      </c>
      <c r="C64" s="35" t="s">
        <v>147</v>
      </c>
      <c r="D64" s="35" t="s">
        <v>168</v>
      </c>
      <c r="E64" s="58" t="s">
        <v>220</v>
      </c>
      <c r="F64" s="35"/>
      <c r="G64" s="116">
        <f>G65</f>
        <v>95.28346</v>
      </c>
    </row>
    <row r="65" spans="1:7" s="187" customFormat="1" ht="25.5">
      <c r="A65" s="186"/>
      <c r="B65" s="155" t="s">
        <v>367</v>
      </c>
      <c r="C65" s="39" t="s">
        <v>147</v>
      </c>
      <c r="D65" s="39" t="s">
        <v>168</v>
      </c>
      <c r="E65" s="39" t="s">
        <v>32</v>
      </c>
      <c r="F65" s="40"/>
      <c r="G65" s="116">
        <f>G66</f>
        <v>95.28346</v>
      </c>
    </row>
    <row r="66" spans="1:7" s="187" customFormat="1" ht="25.5">
      <c r="A66" s="186"/>
      <c r="B66" s="67" t="s">
        <v>188</v>
      </c>
      <c r="C66" s="39" t="s">
        <v>147</v>
      </c>
      <c r="D66" s="39" t="s">
        <v>168</v>
      </c>
      <c r="E66" s="39" t="s">
        <v>32</v>
      </c>
      <c r="F66" s="39" t="s">
        <v>190</v>
      </c>
      <c r="G66" s="116">
        <f>'прил 4'!H76</f>
        <v>95.28346</v>
      </c>
    </row>
    <row r="67" spans="1:7" s="187" customFormat="1" ht="32.25" customHeight="1" hidden="1">
      <c r="A67" s="186"/>
      <c r="B67" s="46" t="s">
        <v>288</v>
      </c>
      <c r="C67" s="39" t="s">
        <v>147</v>
      </c>
      <c r="D67" s="39" t="s">
        <v>168</v>
      </c>
      <c r="E67" s="41" t="s">
        <v>289</v>
      </c>
      <c r="F67" s="81"/>
      <c r="G67" s="116">
        <f>G68</f>
        <v>0</v>
      </c>
    </row>
    <row r="68" spans="1:7" s="187" customFormat="1" ht="32.25" customHeight="1" hidden="1">
      <c r="A68" s="186"/>
      <c r="B68" s="46" t="s">
        <v>188</v>
      </c>
      <c r="C68" s="39" t="s">
        <v>147</v>
      </c>
      <c r="D68" s="39" t="s">
        <v>168</v>
      </c>
      <c r="E68" s="41" t="s">
        <v>289</v>
      </c>
      <c r="F68" s="81" t="s">
        <v>190</v>
      </c>
      <c r="G68" s="116"/>
    </row>
    <row r="69" spans="1:7" s="187" customFormat="1" ht="25.5" customHeight="1" hidden="1">
      <c r="A69" s="186"/>
      <c r="B69" s="126" t="s">
        <v>290</v>
      </c>
      <c r="C69" s="39" t="s">
        <v>147</v>
      </c>
      <c r="D69" s="39" t="s">
        <v>168</v>
      </c>
      <c r="E69" s="41" t="s">
        <v>291</v>
      </c>
      <c r="F69" s="127"/>
      <c r="G69" s="116">
        <f>G70</f>
        <v>0</v>
      </c>
    </row>
    <row r="70" spans="1:7" s="187" customFormat="1" ht="26.25" customHeight="1" hidden="1">
      <c r="A70" s="186"/>
      <c r="B70" s="125" t="s">
        <v>188</v>
      </c>
      <c r="C70" s="39" t="s">
        <v>147</v>
      </c>
      <c r="D70" s="39" t="s">
        <v>168</v>
      </c>
      <c r="E70" s="41" t="s">
        <v>291</v>
      </c>
      <c r="F70" s="81" t="s">
        <v>190</v>
      </c>
      <c r="G70" s="116"/>
    </row>
    <row r="71" spans="1:7" ht="12.75">
      <c r="A71" s="180"/>
      <c r="B71" s="75" t="s">
        <v>216</v>
      </c>
      <c r="C71" s="36" t="s">
        <v>147</v>
      </c>
      <c r="D71" s="36" t="s">
        <v>292</v>
      </c>
      <c r="E71" s="188"/>
      <c r="F71" s="35"/>
      <c r="G71" s="114">
        <f>G72+G75+G81</f>
        <v>463.6</v>
      </c>
    </row>
    <row r="72" spans="1:7" ht="12.75">
      <c r="A72" s="180"/>
      <c r="B72" s="115" t="s">
        <v>240</v>
      </c>
      <c r="C72" s="35" t="s">
        <v>147</v>
      </c>
      <c r="D72" s="35" t="s">
        <v>292</v>
      </c>
      <c r="E72" s="58" t="s">
        <v>220</v>
      </c>
      <c r="F72" s="35"/>
      <c r="G72" s="116">
        <f>G73</f>
        <v>397.6</v>
      </c>
    </row>
    <row r="73" spans="1:7" ht="39" customHeight="1">
      <c r="A73" s="180"/>
      <c r="B73" s="115" t="s">
        <v>293</v>
      </c>
      <c r="C73" s="35" t="s">
        <v>147</v>
      </c>
      <c r="D73" s="35" t="s">
        <v>292</v>
      </c>
      <c r="E73" s="58" t="s">
        <v>294</v>
      </c>
      <c r="F73" s="35"/>
      <c r="G73" s="116">
        <f>G74</f>
        <v>397.6</v>
      </c>
    </row>
    <row r="74" spans="1:7" ht="26.25" customHeight="1">
      <c r="A74" s="180"/>
      <c r="B74" s="64" t="s">
        <v>188</v>
      </c>
      <c r="C74" s="35" t="s">
        <v>147</v>
      </c>
      <c r="D74" s="35" t="s">
        <v>292</v>
      </c>
      <c r="E74" s="58" t="s">
        <v>294</v>
      </c>
      <c r="F74" s="35" t="s">
        <v>190</v>
      </c>
      <c r="G74" s="116">
        <f>'прил 4'!H89</f>
        <v>397.6</v>
      </c>
    </row>
    <row r="75" spans="1:7" ht="54" customHeight="1" hidden="1">
      <c r="A75" s="180"/>
      <c r="B75" s="124" t="s">
        <v>284</v>
      </c>
      <c r="C75" s="35" t="s">
        <v>147</v>
      </c>
      <c r="D75" s="35" t="s">
        <v>292</v>
      </c>
      <c r="E75" s="39" t="s">
        <v>285</v>
      </c>
      <c r="F75" s="35"/>
      <c r="G75" s="116">
        <f>G76</f>
        <v>0</v>
      </c>
    </row>
    <row r="76" spans="1:7" ht="39" customHeight="1" hidden="1">
      <c r="A76" s="180"/>
      <c r="B76" s="124" t="s">
        <v>296</v>
      </c>
      <c r="C76" s="35" t="s">
        <v>147</v>
      </c>
      <c r="D76" s="39" t="s">
        <v>292</v>
      </c>
      <c r="E76" s="39" t="s">
        <v>297</v>
      </c>
      <c r="F76" s="39"/>
      <c r="G76" s="116">
        <f>G77+G79</f>
        <v>0</v>
      </c>
    </row>
    <row r="77" spans="1:7" ht="26.25" customHeight="1" hidden="1">
      <c r="A77" s="180"/>
      <c r="B77" s="46" t="s">
        <v>288</v>
      </c>
      <c r="C77" s="39" t="s">
        <v>147</v>
      </c>
      <c r="D77" s="39" t="s">
        <v>292</v>
      </c>
      <c r="E77" s="39" t="s">
        <v>9</v>
      </c>
      <c r="F77" s="35"/>
      <c r="G77" s="116">
        <f>G78</f>
        <v>0</v>
      </c>
    </row>
    <row r="78" spans="1:7" ht="26.25" customHeight="1" hidden="1">
      <c r="A78" s="180"/>
      <c r="B78" s="46" t="s">
        <v>188</v>
      </c>
      <c r="C78" s="39" t="s">
        <v>147</v>
      </c>
      <c r="D78" s="39" t="s">
        <v>292</v>
      </c>
      <c r="E78" s="39" t="s">
        <v>9</v>
      </c>
      <c r="F78" s="35" t="s">
        <v>190</v>
      </c>
      <c r="G78" s="116">
        <f>'прил 4'!H94</f>
        <v>0</v>
      </c>
    </row>
    <row r="79" spans="1:7" ht="20.25" customHeight="1" hidden="1">
      <c r="A79" s="180"/>
      <c r="B79" s="126" t="s">
        <v>345</v>
      </c>
      <c r="C79" s="39" t="s">
        <v>147</v>
      </c>
      <c r="D79" s="39" t="s">
        <v>292</v>
      </c>
      <c r="E79" s="39" t="s">
        <v>335</v>
      </c>
      <c r="F79" s="35"/>
      <c r="G79" s="116">
        <f>G80</f>
        <v>0</v>
      </c>
    </row>
    <row r="80" spans="1:7" ht="26.25" customHeight="1" hidden="1">
      <c r="A80" s="180"/>
      <c r="B80" s="46" t="s">
        <v>188</v>
      </c>
      <c r="C80" s="39" t="s">
        <v>147</v>
      </c>
      <c r="D80" s="39" t="s">
        <v>292</v>
      </c>
      <c r="E80" s="39" t="s">
        <v>335</v>
      </c>
      <c r="F80" s="35" t="s">
        <v>190</v>
      </c>
      <c r="G80" s="116">
        <f>'прил 4'!H97</f>
        <v>0</v>
      </c>
    </row>
    <row r="81" spans="1:7" ht="39" customHeight="1">
      <c r="A81" s="180"/>
      <c r="B81" s="75" t="s">
        <v>381</v>
      </c>
      <c r="C81" s="40" t="s">
        <v>147</v>
      </c>
      <c r="D81" s="40" t="s">
        <v>292</v>
      </c>
      <c r="E81" s="40" t="s">
        <v>377</v>
      </c>
      <c r="F81" s="36"/>
      <c r="G81" s="114">
        <f>G82</f>
        <v>66</v>
      </c>
    </row>
    <row r="82" spans="1:7" ht="68.25" customHeight="1">
      <c r="A82" s="180"/>
      <c r="B82" s="46" t="s">
        <v>383</v>
      </c>
      <c r="C82" s="39" t="s">
        <v>147</v>
      </c>
      <c r="D82" s="39" t="s">
        <v>292</v>
      </c>
      <c r="E82" s="39" t="s">
        <v>378</v>
      </c>
      <c r="F82" s="35"/>
      <c r="G82" s="116">
        <f>G83</f>
        <v>66</v>
      </c>
    </row>
    <row r="83" spans="1:7" ht="34.5" customHeight="1">
      <c r="A83" s="180"/>
      <c r="B83" s="64" t="s">
        <v>188</v>
      </c>
      <c r="C83" s="39" t="s">
        <v>147</v>
      </c>
      <c r="D83" s="39" t="s">
        <v>292</v>
      </c>
      <c r="E83" s="39" t="s">
        <v>378</v>
      </c>
      <c r="F83" s="35" t="s">
        <v>190</v>
      </c>
      <c r="G83" s="116">
        <f>'прил 4'!H100</f>
        <v>66</v>
      </c>
    </row>
    <row r="84" spans="1:7" s="202" customFormat="1" ht="15">
      <c r="A84" s="180" t="s">
        <v>156</v>
      </c>
      <c r="B84" s="319" t="s">
        <v>158</v>
      </c>
      <c r="C84" s="181" t="s">
        <v>157</v>
      </c>
      <c r="D84" s="35"/>
      <c r="E84" s="58"/>
      <c r="F84" s="35"/>
      <c r="G84" s="114">
        <f>G85+G97+G107</f>
        <v>2578.64666</v>
      </c>
    </row>
    <row r="85" spans="1:7" s="202" customFormat="1" ht="15.75" customHeight="1">
      <c r="A85" s="180"/>
      <c r="B85" s="323" t="s">
        <v>159</v>
      </c>
      <c r="C85" s="36" t="s">
        <v>157</v>
      </c>
      <c r="D85" s="36" t="s">
        <v>144</v>
      </c>
      <c r="E85" s="58"/>
      <c r="F85" s="35"/>
      <c r="G85" s="114">
        <f>G86+G90</f>
        <v>2314.941</v>
      </c>
    </row>
    <row r="86" spans="1:7" ht="51" customHeight="1">
      <c r="A86" s="180"/>
      <c r="B86" s="152" t="s">
        <v>284</v>
      </c>
      <c r="C86" s="35" t="s">
        <v>157</v>
      </c>
      <c r="D86" s="35" t="s">
        <v>144</v>
      </c>
      <c r="E86" s="40" t="s">
        <v>285</v>
      </c>
      <c r="F86" s="35"/>
      <c r="G86" s="116">
        <f>G87</f>
        <v>2000</v>
      </c>
    </row>
    <row r="87" spans="1:7" ht="33" customHeight="1">
      <c r="A87" s="180"/>
      <c r="B87" s="124" t="s">
        <v>44</v>
      </c>
      <c r="C87" s="39" t="s">
        <v>157</v>
      </c>
      <c r="D87" s="39" t="s">
        <v>144</v>
      </c>
      <c r="E87" s="39" t="s">
        <v>63</v>
      </c>
      <c r="F87" s="35"/>
      <c r="G87" s="116">
        <f>G89</f>
        <v>2000</v>
      </c>
    </row>
    <row r="88" spans="1:7" ht="29.25" customHeight="1">
      <c r="A88" s="180"/>
      <c r="B88" s="124" t="s">
        <v>43</v>
      </c>
      <c r="C88" s="41" t="s">
        <v>157</v>
      </c>
      <c r="D88" s="41" t="s">
        <v>144</v>
      </c>
      <c r="E88" s="39" t="s">
        <v>64</v>
      </c>
      <c r="F88" s="81"/>
      <c r="G88" s="116">
        <f>G89</f>
        <v>2000</v>
      </c>
    </row>
    <row r="89" spans="1:7" ht="33.75" customHeight="1">
      <c r="A89" s="180"/>
      <c r="B89" s="46" t="s">
        <v>188</v>
      </c>
      <c r="C89" s="41" t="s">
        <v>157</v>
      </c>
      <c r="D89" s="41" t="s">
        <v>144</v>
      </c>
      <c r="E89" s="39" t="s">
        <v>64</v>
      </c>
      <c r="F89" s="81" t="s">
        <v>190</v>
      </c>
      <c r="G89" s="116">
        <f>'прил 4'!H106</f>
        <v>2000</v>
      </c>
    </row>
    <row r="90" spans="1:7" ht="16.5" customHeight="1">
      <c r="A90" s="180"/>
      <c r="B90" s="115" t="s">
        <v>240</v>
      </c>
      <c r="C90" s="41" t="s">
        <v>157</v>
      </c>
      <c r="D90" s="41" t="s">
        <v>144</v>
      </c>
      <c r="E90" s="41" t="s">
        <v>220</v>
      </c>
      <c r="F90" s="81"/>
      <c r="G90" s="116">
        <f>G91+G93+G95</f>
        <v>314.941</v>
      </c>
    </row>
    <row r="91" spans="1:7" ht="27" customHeight="1" hidden="1">
      <c r="A91" s="180"/>
      <c r="B91" s="46" t="s">
        <v>368</v>
      </c>
      <c r="C91" s="41" t="s">
        <v>157</v>
      </c>
      <c r="D91" s="41" t="s">
        <v>144</v>
      </c>
      <c r="E91" s="41" t="s">
        <v>298</v>
      </c>
      <c r="F91" s="81"/>
      <c r="G91" s="116">
        <f>G92</f>
        <v>0</v>
      </c>
    </row>
    <row r="92" spans="1:7" ht="27" customHeight="1" hidden="1">
      <c r="A92" s="180"/>
      <c r="B92" s="46" t="s">
        <v>188</v>
      </c>
      <c r="C92" s="41" t="s">
        <v>157</v>
      </c>
      <c r="D92" s="41" t="s">
        <v>144</v>
      </c>
      <c r="E92" s="41" t="s">
        <v>298</v>
      </c>
      <c r="F92" s="81" t="s">
        <v>190</v>
      </c>
      <c r="G92" s="116">
        <f>'прил 4'!H109</f>
        <v>0</v>
      </c>
    </row>
    <row r="93" spans="1:7" ht="45.75" customHeight="1" hidden="1">
      <c r="A93" s="180"/>
      <c r="B93" s="46" t="s">
        <v>369</v>
      </c>
      <c r="C93" s="41" t="s">
        <v>157</v>
      </c>
      <c r="D93" s="41" t="s">
        <v>144</v>
      </c>
      <c r="E93" s="41" t="s">
        <v>2</v>
      </c>
      <c r="F93" s="81"/>
      <c r="G93" s="116">
        <f>G94</f>
        <v>0</v>
      </c>
    </row>
    <row r="94" spans="1:7" ht="27" customHeight="1" hidden="1">
      <c r="A94" s="180"/>
      <c r="B94" s="163" t="s">
        <v>55</v>
      </c>
      <c r="C94" s="41" t="s">
        <v>157</v>
      </c>
      <c r="D94" s="41" t="s">
        <v>144</v>
      </c>
      <c r="E94" s="41" t="s">
        <v>2</v>
      </c>
      <c r="F94" s="81" t="s">
        <v>76</v>
      </c>
      <c r="G94" s="116">
        <f>'прил 4'!H112</f>
        <v>0</v>
      </c>
    </row>
    <row r="95" spans="1:7" ht="27" customHeight="1">
      <c r="A95" s="180"/>
      <c r="B95" s="46" t="s">
        <v>384</v>
      </c>
      <c r="C95" s="41" t="s">
        <v>157</v>
      </c>
      <c r="D95" s="41" t="s">
        <v>144</v>
      </c>
      <c r="E95" s="39" t="s">
        <v>380</v>
      </c>
      <c r="F95" s="81"/>
      <c r="G95" s="116">
        <f>G96</f>
        <v>314.941</v>
      </c>
    </row>
    <row r="96" spans="1:7" ht="27" customHeight="1">
      <c r="A96" s="180"/>
      <c r="B96" s="46" t="s">
        <v>188</v>
      </c>
      <c r="C96" s="41" t="s">
        <v>157</v>
      </c>
      <c r="D96" s="41" t="s">
        <v>144</v>
      </c>
      <c r="E96" s="39" t="s">
        <v>380</v>
      </c>
      <c r="F96" s="81" t="s">
        <v>190</v>
      </c>
      <c r="G96" s="116">
        <f>'прил 4'!H116</f>
        <v>314.941</v>
      </c>
    </row>
    <row r="97" spans="1:7" s="202" customFormat="1" ht="15" hidden="1">
      <c r="A97" s="180"/>
      <c r="B97" s="71" t="s">
        <v>204</v>
      </c>
      <c r="C97" s="324" t="s">
        <v>157</v>
      </c>
      <c r="D97" s="324" t="s">
        <v>145</v>
      </c>
      <c r="E97" s="41"/>
      <c r="F97" s="81"/>
      <c r="G97" s="114">
        <f>G98+G101</f>
        <v>0</v>
      </c>
    </row>
    <row r="98" spans="1:7" ht="12.75" hidden="1">
      <c r="A98" s="180"/>
      <c r="B98" s="128" t="s">
        <v>242</v>
      </c>
      <c r="C98" s="39" t="s">
        <v>157</v>
      </c>
      <c r="D98" s="39" t="s">
        <v>145</v>
      </c>
      <c r="E98" s="39" t="s">
        <v>220</v>
      </c>
      <c r="F98" s="39"/>
      <c r="G98" s="116">
        <f>G99</f>
        <v>0</v>
      </c>
    </row>
    <row r="99" spans="1:7" ht="27" customHeight="1" hidden="1">
      <c r="A99" s="180"/>
      <c r="B99" s="129" t="s">
        <v>299</v>
      </c>
      <c r="C99" s="39" t="s">
        <v>157</v>
      </c>
      <c r="D99" s="39" t="s">
        <v>145</v>
      </c>
      <c r="E99" s="35" t="s">
        <v>233</v>
      </c>
      <c r="F99" s="39"/>
      <c r="G99" s="116">
        <f>G100</f>
        <v>0</v>
      </c>
    </row>
    <row r="100" spans="1:7" ht="27" customHeight="1" hidden="1">
      <c r="A100" s="180"/>
      <c r="B100" s="46" t="s">
        <v>188</v>
      </c>
      <c r="C100" s="39" t="s">
        <v>157</v>
      </c>
      <c r="D100" s="39" t="s">
        <v>145</v>
      </c>
      <c r="E100" s="35" t="s">
        <v>233</v>
      </c>
      <c r="F100" s="39" t="s">
        <v>190</v>
      </c>
      <c r="G100" s="116">
        <f>'прил 4'!H120</f>
        <v>0</v>
      </c>
    </row>
    <row r="101" spans="1:7" ht="51" customHeight="1" hidden="1">
      <c r="A101" s="180"/>
      <c r="B101" s="152" t="s">
        <v>284</v>
      </c>
      <c r="C101" s="39" t="s">
        <v>157</v>
      </c>
      <c r="D101" s="39" t="s">
        <v>145</v>
      </c>
      <c r="E101" s="36" t="s">
        <v>285</v>
      </c>
      <c r="F101" s="41"/>
      <c r="G101" s="116">
        <f>G102</f>
        <v>0</v>
      </c>
    </row>
    <row r="102" spans="1:7" ht="25.5" hidden="1">
      <c r="A102" s="180"/>
      <c r="B102" s="124" t="s">
        <v>46</v>
      </c>
      <c r="C102" s="39" t="s">
        <v>157</v>
      </c>
      <c r="D102" s="39" t="s">
        <v>145</v>
      </c>
      <c r="E102" s="35" t="s">
        <v>19</v>
      </c>
      <c r="F102" s="41"/>
      <c r="G102" s="116">
        <f>G105</f>
        <v>0</v>
      </c>
    </row>
    <row r="103" spans="1:7" ht="24" customHeight="1" hidden="1">
      <c r="A103" s="180"/>
      <c r="B103" s="124" t="s">
        <v>45</v>
      </c>
      <c r="C103" s="39" t="s">
        <v>157</v>
      </c>
      <c r="D103" s="39" t="s">
        <v>145</v>
      </c>
      <c r="E103" s="35" t="s">
        <v>54</v>
      </c>
      <c r="F103" s="39"/>
      <c r="G103" s="116">
        <f>G104</f>
        <v>0</v>
      </c>
    </row>
    <row r="104" spans="1:7" ht="27" customHeight="1" hidden="1">
      <c r="A104" s="180"/>
      <c r="B104" s="345" t="s">
        <v>55</v>
      </c>
      <c r="C104" s="39" t="s">
        <v>157</v>
      </c>
      <c r="D104" s="39" t="s">
        <v>145</v>
      </c>
      <c r="E104" s="35" t="s">
        <v>54</v>
      </c>
      <c r="F104" s="39" t="s">
        <v>76</v>
      </c>
      <c r="G104" s="116">
        <f>'прил 4'!H123</f>
        <v>0</v>
      </c>
    </row>
    <row r="105" spans="1:7" ht="27" customHeight="1" hidden="1">
      <c r="A105" s="180"/>
      <c r="B105" s="124" t="s">
        <v>334</v>
      </c>
      <c r="C105" s="39" t="s">
        <v>157</v>
      </c>
      <c r="D105" s="39" t="s">
        <v>145</v>
      </c>
      <c r="E105" s="35" t="s">
        <v>23</v>
      </c>
      <c r="F105" s="39"/>
      <c r="G105" s="116">
        <f>G106</f>
        <v>0</v>
      </c>
    </row>
    <row r="106" spans="1:7" ht="27" customHeight="1" hidden="1">
      <c r="A106" s="180"/>
      <c r="B106" s="46" t="s">
        <v>188</v>
      </c>
      <c r="C106" s="39" t="s">
        <v>157</v>
      </c>
      <c r="D106" s="39" t="s">
        <v>145</v>
      </c>
      <c r="E106" s="35" t="s">
        <v>23</v>
      </c>
      <c r="F106" s="39" t="s">
        <v>190</v>
      </c>
      <c r="G106" s="116">
        <f>'прил 4'!H126</f>
        <v>0</v>
      </c>
    </row>
    <row r="107" spans="1:7" s="202" customFormat="1" ht="15" customHeight="1">
      <c r="A107" s="182"/>
      <c r="B107" s="323" t="s">
        <v>160</v>
      </c>
      <c r="C107" s="36" t="s">
        <v>157</v>
      </c>
      <c r="D107" s="36" t="s">
        <v>153</v>
      </c>
      <c r="E107" s="41"/>
      <c r="F107" s="81"/>
      <c r="G107" s="114">
        <f>G108+G115</f>
        <v>263.70566</v>
      </c>
    </row>
    <row r="108" spans="1:7" ht="15.75" customHeight="1">
      <c r="A108" s="182"/>
      <c r="B108" s="115" t="s">
        <v>240</v>
      </c>
      <c r="C108" s="35" t="s">
        <v>157</v>
      </c>
      <c r="D108" s="35" t="s">
        <v>153</v>
      </c>
      <c r="E108" s="58" t="s">
        <v>220</v>
      </c>
      <c r="F108" s="36"/>
      <c r="G108" s="116">
        <f>G109+G111+G113+G130</f>
        <v>263.70566</v>
      </c>
    </row>
    <row r="109" spans="1:7" ht="12.75">
      <c r="A109" s="182"/>
      <c r="B109" s="67" t="s">
        <v>300</v>
      </c>
      <c r="C109" s="39" t="s">
        <v>157</v>
      </c>
      <c r="D109" s="39" t="s">
        <v>153</v>
      </c>
      <c r="E109" s="58" t="s">
        <v>234</v>
      </c>
      <c r="F109" s="35"/>
      <c r="G109" s="116">
        <f>G110</f>
        <v>133.93634</v>
      </c>
    </row>
    <row r="110" spans="1:7" ht="26.25" customHeight="1">
      <c r="A110" s="182"/>
      <c r="B110" s="46" t="s">
        <v>188</v>
      </c>
      <c r="C110" s="39" t="s">
        <v>157</v>
      </c>
      <c r="D110" s="39" t="s">
        <v>153</v>
      </c>
      <c r="E110" s="58" t="s">
        <v>234</v>
      </c>
      <c r="F110" s="35" t="s">
        <v>190</v>
      </c>
      <c r="G110" s="116">
        <f>'прил 4'!H137</f>
        <v>133.93634</v>
      </c>
    </row>
    <row r="111" spans="1:7" ht="12.75">
      <c r="A111" s="182"/>
      <c r="B111" s="67" t="s">
        <v>301</v>
      </c>
      <c r="C111" s="39" t="s">
        <v>157</v>
      </c>
      <c r="D111" s="39" t="s">
        <v>153</v>
      </c>
      <c r="E111" s="39" t="s">
        <v>302</v>
      </c>
      <c r="F111" s="39"/>
      <c r="G111" s="116">
        <f>G112</f>
        <v>23.36094</v>
      </c>
    </row>
    <row r="112" spans="1:7" ht="26.25" customHeight="1">
      <c r="A112" s="182"/>
      <c r="B112" s="46" t="s">
        <v>188</v>
      </c>
      <c r="C112" s="39" t="s">
        <v>157</v>
      </c>
      <c r="D112" s="39" t="s">
        <v>153</v>
      </c>
      <c r="E112" s="39" t="s">
        <v>302</v>
      </c>
      <c r="F112" s="39" t="s">
        <v>190</v>
      </c>
      <c r="G112" s="116">
        <f>'прил 4'!H131</f>
        <v>23.36094</v>
      </c>
    </row>
    <row r="113" spans="1:7" ht="25.5">
      <c r="A113" s="182"/>
      <c r="B113" s="74" t="s">
        <v>303</v>
      </c>
      <c r="C113" s="39" t="s">
        <v>157</v>
      </c>
      <c r="D113" s="39" t="s">
        <v>153</v>
      </c>
      <c r="E113" s="39" t="s">
        <v>304</v>
      </c>
      <c r="F113" s="39"/>
      <c r="G113" s="116">
        <f>G114</f>
        <v>33.9</v>
      </c>
    </row>
    <row r="114" spans="1:7" ht="26.25" customHeight="1">
      <c r="A114" s="182"/>
      <c r="B114" s="130" t="s">
        <v>188</v>
      </c>
      <c r="C114" s="39" t="s">
        <v>157</v>
      </c>
      <c r="D114" s="39" t="s">
        <v>153</v>
      </c>
      <c r="E114" s="39" t="s">
        <v>304</v>
      </c>
      <c r="F114" s="94" t="s">
        <v>190</v>
      </c>
      <c r="G114" s="116">
        <f>'прил 4'!H134</f>
        <v>33.9</v>
      </c>
    </row>
    <row r="115" spans="1:7" ht="63" customHeight="1" hidden="1">
      <c r="A115" s="182"/>
      <c r="B115" s="126" t="s">
        <v>305</v>
      </c>
      <c r="C115" s="35" t="s">
        <v>157</v>
      </c>
      <c r="D115" s="35" t="s">
        <v>153</v>
      </c>
      <c r="E115" s="39" t="s">
        <v>285</v>
      </c>
      <c r="F115" s="81"/>
      <c r="G115" s="116">
        <f>G116</f>
        <v>0</v>
      </c>
    </row>
    <row r="116" spans="1:7" ht="30" customHeight="1" hidden="1">
      <c r="A116" s="182"/>
      <c r="B116" s="46" t="s">
        <v>306</v>
      </c>
      <c r="C116" s="35" t="s">
        <v>157</v>
      </c>
      <c r="D116" s="35" t="s">
        <v>153</v>
      </c>
      <c r="E116" s="39" t="s">
        <v>286</v>
      </c>
      <c r="F116" s="81"/>
      <c r="G116" s="116">
        <f>G119+G121+G117</f>
        <v>0</v>
      </c>
    </row>
    <row r="117" spans="1:7" ht="30" customHeight="1" hidden="1">
      <c r="A117" s="182"/>
      <c r="B117" s="126" t="s">
        <v>307</v>
      </c>
      <c r="C117" s="35" t="s">
        <v>157</v>
      </c>
      <c r="D117" s="35" t="s">
        <v>153</v>
      </c>
      <c r="E117" s="39" t="s">
        <v>308</v>
      </c>
      <c r="F117" s="81"/>
      <c r="G117" s="116">
        <f>G118</f>
        <v>0</v>
      </c>
    </row>
    <row r="118" spans="1:7" ht="30" customHeight="1" hidden="1">
      <c r="A118" s="182"/>
      <c r="B118" s="46" t="s">
        <v>188</v>
      </c>
      <c r="C118" s="35" t="s">
        <v>157</v>
      </c>
      <c r="D118" s="35" t="s">
        <v>153</v>
      </c>
      <c r="E118" s="39" t="s">
        <v>308</v>
      </c>
      <c r="F118" s="81" t="s">
        <v>190</v>
      </c>
      <c r="G118" s="116"/>
    </row>
    <row r="119" spans="1:7" ht="27.75" customHeight="1" hidden="1">
      <c r="A119" s="182"/>
      <c r="B119" s="46" t="s">
        <v>309</v>
      </c>
      <c r="C119" s="35" t="s">
        <v>157</v>
      </c>
      <c r="D119" s="35" t="s">
        <v>153</v>
      </c>
      <c r="E119" s="39" t="s">
        <v>289</v>
      </c>
      <c r="F119" s="81"/>
      <c r="G119" s="116">
        <f>G120</f>
        <v>0</v>
      </c>
    </row>
    <row r="120" spans="1:7" ht="27.75" customHeight="1" hidden="1">
      <c r="A120" s="182"/>
      <c r="B120" s="46" t="s">
        <v>188</v>
      </c>
      <c r="C120" s="39" t="s">
        <v>157</v>
      </c>
      <c r="D120" s="39" t="s">
        <v>153</v>
      </c>
      <c r="E120" s="39" t="s">
        <v>289</v>
      </c>
      <c r="F120" s="81" t="s">
        <v>190</v>
      </c>
      <c r="G120" s="116"/>
    </row>
    <row r="121" spans="1:7" ht="27.75" customHeight="1" hidden="1">
      <c r="A121" s="182"/>
      <c r="B121" s="126" t="s">
        <v>307</v>
      </c>
      <c r="C121" s="39" t="s">
        <v>157</v>
      </c>
      <c r="D121" s="39" t="s">
        <v>153</v>
      </c>
      <c r="E121" s="39" t="s">
        <v>310</v>
      </c>
      <c r="F121" s="81"/>
      <c r="G121" s="116">
        <f>G122</f>
        <v>0</v>
      </c>
    </row>
    <row r="122" spans="1:7" ht="27.75" customHeight="1" hidden="1">
      <c r="A122" s="182"/>
      <c r="B122" s="46" t="s">
        <v>188</v>
      </c>
      <c r="C122" s="39" t="s">
        <v>157</v>
      </c>
      <c r="D122" s="39" t="s">
        <v>153</v>
      </c>
      <c r="E122" s="39" t="s">
        <v>310</v>
      </c>
      <c r="F122" s="81" t="s">
        <v>190</v>
      </c>
      <c r="G122" s="116"/>
    </row>
    <row r="123" spans="1:7" ht="21.75" customHeight="1" hidden="1">
      <c r="A123" s="182"/>
      <c r="B123" s="71" t="s">
        <v>210</v>
      </c>
      <c r="C123" s="36" t="s">
        <v>157</v>
      </c>
      <c r="D123" s="36" t="s">
        <v>157</v>
      </c>
      <c r="E123" s="41"/>
      <c r="F123" s="81"/>
      <c r="G123" s="114">
        <f>G124</f>
        <v>0</v>
      </c>
    </row>
    <row r="124" spans="1:7" ht="67.5" customHeight="1" hidden="1">
      <c r="A124" s="182"/>
      <c r="B124" s="124" t="s">
        <v>311</v>
      </c>
      <c r="C124" s="41" t="s">
        <v>157</v>
      </c>
      <c r="D124" s="41" t="s">
        <v>157</v>
      </c>
      <c r="E124" s="39" t="s">
        <v>285</v>
      </c>
      <c r="F124" s="39"/>
      <c r="G124" s="116">
        <f>G125</f>
        <v>0</v>
      </c>
    </row>
    <row r="125" spans="1:7" ht="19.5" customHeight="1" hidden="1">
      <c r="A125" s="182"/>
      <c r="B125" s="46" t="s">
        <v>312</v>
      </c>
      <c r="C125" s="41" t="s">
        <v>157</v>
      </c>
      <c r="D125" s="41" t="s">
        <v>157</v>
      </c>
      <c r="E125" s="39" t="s">
        <v>19</v>
      </c>
      <c r="F125" s="39"/>
      <c r="G125" s="116">
        <f>G126+G128</f>
        <v>0</v>
      </c>
    </row>
    <row r="126" spans="1:7" ht="29.25" customHeight="1" hidden="1">
      <c r="A126" s="182"/>
      <c r="B126" s="46" t="s">
        <v>313</v>
      </c>
      <c r="C126" s="39" t="s">
        <v>157</v>
      </c>
      <c r="D126" s="39" t="s">
        <v>157</v>
      </c>
      <c r="E126" s="41" t="s">
        <v>21</v>
      </c>
      <c r="F126" s="127"/>
      <c r="G126" s="116">
        <f>G127</f>
        <v>0</v>
      </c>
    </row>
    <row r="127" spans="1:7" ht="25.5" customHeight="1" hidden="1">
      <c r="A127" s="182"/>
      <c r="B127" s="46" t="s">
        <v>188</v>
      </c>
      <c r="C127" s="39" t="s">
        <v>157</v>
      </c>
      <c r="D127" s="39" t="s">
        <v>157</v>
      </c>
      <c r="E127" s="41" t="s">
        <v>21</v>
      </c>
      <c r="F127" s="81" t="s">
        <v>190</v>
      </c>
      <c r="G127" s="116"/>
    </row>
    <row r="128" spans="1:7" ht="35.25" customHeight="1" hidden="1">
      <c r="A128" s="182"/>
      <c r="B128" s="46" t="s">
        <v>314</v>
      </c>
      <c r="C128" s="39" t="s">
        <v>157</v>
      </c>
      <c r="D128" s="39" t="s">
        <v>157</v>
      </c>
      <c r="E128" s="41" t="s">
        <v>315</v>
      </c>
      <c r="F128" s="81"/>
      <c r="G128" s="116">
        <f>G129</f>
        <v>0</v>
      </c>
    </row>
    <row r="129" spans="1:7" ht="27" customHeight="1" hidden="1">
      <c r="A129" s="182"/>
      <c r="B129" s="46" t="s">
        <v>188</v>
      </c>
      <c r="C129" s="39" t="s">
        <v>157</v>
      </c>
      <c r="D129" s="39" t="s">
        <v>157</v>
      </c>
      <c r="E129" s="41" t="s">
        <v>315</v>
      </c>
      <c r="F129" s="81" t="s">
        <v>190</v>
      </c>
      <c r="G129" s="116"/>
    </row>
    <row r="130" spans="1:7" ht="27" customHeight="1">
      <c r="A130" s="182"/>
      <c r="B130" s="83" t="s">
        <v>389</v>
      </c>
      <c r="C130" s="39" t="s">
        <v>157</v>
      </c>
      <c r="D130" s="39" t="s">
        <v>153</v>
      </c>
      <c r="E130" s="41" t="s">
        <v>388</v>
      </c>
      <c r="F130" s="81"/>
      <c r="G130" s="116">
        <f>G131</f>
        <v>72.50838</v>
      </c>
    </row>
    <row r="131" spans="1:7" ht="27" customHeight="1">
      <c r="A131" s="182"/>
      <c r="B131" s="46" t="s">
        <v>188</v>
      </c>
      <c r="C131" s="39" t="s">
        <v>157</v>
      </c>
      <c r="D131" s="39" t="s">
        <v>153</v>
      </c>
      <c r="E131" s="41" t="s">
        <v>388</v>
      </c>
      <c r="F131" s="81" t="s">
        <v>190</v>
      </c>
      <c r="G131" s="116">
        <f>'прил 4'!H158</f>
        <v>72.50838</v>
      </c>
    </row>
    <row r="132" spans="1:7" s="202" customFormat="1" ht="15" customHeight="1">
      <c r="A132" s="180" t="s">
        <v>161</v>
      </c>
      <c r="B132" s="325" t="s">
        <v>316</v>
      </c>
      <c r="C132" s="181" t="s">
        <v>162</v>
      </c>
      <c r="D132" s="181"/>
      <c r="E132" s="181"/>
      <c r="F132" s="34"/>
      <c r="G132" s="114">
        <f>G133+G147</f>
        <v>2698.5401899999997</v>
      </c>
    </row>
    <row r="133" spans="1:7" s="202" customFormat="1" ht="15" customHeight="1">
      <c r="A133" s="180"/>
      <c r="B133" s="71" t="s">
        <v>163</v>
      </c>
      <c r="C133" s="36" t="s">
        <v>162</v>
      </c>
      <c r="D133" s="36" t="s">
        <v>144</v>
      </c>
      <c r="E133" s="123"/>
      <c r="F133" s="36"/>
      <c r="G133" s="114">
        <f>G134+G138</f>
        <v>2660.5401899999997</v>
      </c>
    </row>
    <row r="134" spans="1:7" ht="63" customHeight="1">
      <c r="A134" s="180"/>
      <c r="B134" s="33" t="s">
        <v>73</v>
      </c>
      <c r="C134" s="36" t="s">
        <v>162</v>
      </c>
      <c r="D134" s="36" t="s">
        <v>144</v>
      </c>
      <c r="E134" s="123" t="s">
        <v>295</v>
      </c>
      <c r="F134" s="36"/>
      <c r="G134" s="114">
        <f>G135</f>
        <v>80</v>
      </c>
    </row>
    <row r="135" spans="1:7" ht="12.75">
      <c r="A135" s="180"/>
      <c r="B135" s="162" t="s">
        <v>84</v>
      </c>
      <c r="C135" s="39" t="s">
        <v>162</v>
      </c>
      <c r="D135" s="39" t="s">
        <v>144</v>
      </c>
      <c r="E135" s="39" t="s">
        <v>295</v>
      </c>
      <c r="F135" s="39"/>
      <c r="G135" s="116">
        <f>G136</f>
        <v>80</v>
      </c>
    </row>
    <row r="136" spans="1:7" ht="24.75" customHeight="1">
      <c r="A136" s="180"/>
      <c r="B136" s="46" t="s">
        <v>75</v>
      </c>
      <c r="C136" s="39" t="s">
        <v>162</v>
      </c>
      <c r="D136" s="39" t="s">
        <v>144</v>
      </c>
      <c r="E136" s="39" t="s">
        <v>74</v>
      </c>
      <c r="F136" s="39"/>
      <c r="G136" s="116">
        <f>G137</f>
        <v>80</v>
      </c>
    </row>
    <row r="137" spans="1:7" ht="23.25" customHeight="1">
      <c r="A137" s="180"/>
      <c r="B137" s="46" t="s">
        <v>188</v>
      </c>
      <c r="C137" s="39" t="s">
        <v>162</v>
      </c>
      <c r="D137" s="39" t="s">
        <v>144</v>
      </c>
      <c r="E137" s="39" t="s">
        <v>74</v>
      </c>
      <c r="F137" s="39" t="s">
        <v>190</v>
      </c>
      <c r="G137" s="116">
        <f>'прил 4'!H175</f>
        <v>80</v>
      </c>
    </row>
    <row r="138" spans="1:7" ht="15" customHeight="1">
      <c r="A138" s="180"/>
      <c r="B138" s="46" t="s">
        <v>242</v>
      </c>
      <c r="C138" s="35" t="s">
        <v>317</v>
      </c>
      <c r="D138" s="39" t="s">
        <v>144</v>
      </c>
      <c r="E138" s="39" t="s">
        <v>220</v>
      </c>
      <c r="F138" s="39"/>
      <c r="G138" s="116">
        <f>G139+G143+G145</f>
        <v>2580.5401899999997</v>
      </c>
    </row>
    <row r="139" spans="1:7" ht="38.25">
      <c r="A139" s="180"/>
      <c r="B139" s="46" t="s">
        <v>69</v>
      </c>
      <c r="C139" s="35" t="s">
        <v>162</v>
      </c>
      <c r="D139" s="39" t="s">
        <v>144</v>
      </c>
      <c r="E139" s="61" t="s">
        <v>236</v>
      </c>
      <c r="F139" s="60"/>
      <c r="G139" s="116">
        <f>G140+G141+G142</f>
        <v>2476.5401899999997</v>
      </c>
    </row>
    <row r="140" spans="1:7" ht="58.5" customHeight="1">
      <c r="A140" s="180"/>
      <c r="B140" s="43" t="s">
        <v>186</v>
      </c>
      <c r="C140" s="35" t="s">
        <v>162</v>
      </c>
      <c r="D140" s="39" t="s">
        <v>144</v>
      </c>
      <c r="E140" s="21" t="s">
        <v>236</v>
      </c>
      <c r="F140" s="21" t="s">
        <v>187</v>
      </c>
      <c r="G140" s="116">
        <f>'прил 4'!H180</f>
        <v>2033.4440099999997</v>
      </c>
    </row>
    <row r="141" spans="1:7" ht="25.5">
      <c r="A141" s="180"/>
      <c r="B141" s="46" t="s">
        <v>188</v>
      </c>
      <c r="C141" s="35" t="s">
        <v>317</v>
      </c>
      <c r="D141" s="39" t="s">
        <v>144</v>
      </c>
      <c r="E141" s="21" t="s">
        <v>236</v>
      </c>
      <c r="F141" s="21" t="s">
        <v>190</v>
      </c>
      <c r="G141" s="116">
        <f>'прил 4'!H181</f>
        <v>438.02718000000004</v>
      </c>
    </row>
    <row r="142" spans="1:7" ht="12.75">
      <c r="A142" s="180"/>
      <c r="B142" s="83" t="s">
        <v>189</v>
      </c>
      <c r="C142" s="81" t="s">
        <v>317</v>
      </c>
      <c r="D142" s="41" t="s">
        <v>144</v>
      </c>
      <c r="E142" s="20" t="s">
        <v>236</v>
      </c>
      <c r="F142" s="41" t="s">
        <v>191</v>
      </c>
      <c r="G142" s="160">
        <f>'прил 4'!H182</f>
        <v>5.069</v>
      </c>
    </row>
    <row r="143" spans="1:7" ht="41.25" customHeight="1">
      <c r="A143" s="180"/>
      <c r="B143" s="67" t="s">
        <v>370</v>
      </c>
      <c r="C143" s="35" t="s">
        <v>162</v>
      </c>
      <c r="D143" s="39" t="s">
        <v>144</v>
      </c>
      <c r="E143" s="39" t="s">
        <v>71</v>
      </c>
      <c r="F143" s="39"/>
      <c r="G143" s="116">
        <f>G144</f>
        <v>54</v>
      </c>
    </row>
    <row r="144" spans="1:7" ht="25.5">
      <c r="A144" s="180"/>
      <c r="B144" s="46" t="s">
        <v>188</v>
      </c>
      <c r="C144" s="35" t="s">
        <v>162</v>
      </c>
      <c r="D144" s="39" t="s">
        <v>144</v>
      </c>
      <c r="E144" s="39" t="s">
        <v>71</v>
      </c>
      <c r="F144" s="39" t="s">
        <v>190</v>
      </c>
      <c r="G144" s="116">
        <f>'прил 4'!H184</f>
        <v>54</v>
      </c>
    </row>
    <row r="145" spans="1:7" ht="25.5">
      <c r="A145" s="180"/>
      <c r="B145" s="115" t="s">
        <v>371</v>
      </c>
      <c r="C145" s="35" t="s">
        <v>162</v>
      </c>
      <c r="D145" s="39" t="s">
        <v>144</v>
      </c>
      <c r="E145" s="39" t="s">
        <v>58</v>
      </c>
      <c r="F145" s="39"/>
      <c r="G145" s="116">
        <f>G146</f>
        <v>50</v>
      </c>
    </row>
    <row r="146" spans="1:7" ht="25.5">
      <c r="A146" s="180"/>
      <c r="B146" s="46" t="s">
        <v>188</v>
      </c>
      <c r="C146" s="35" t="s">
        <v>162</v>
      </c>
      <c r="D146" s="39" t="s">
        <v>144</v>
      </c>
      <c r="E146" s="137" t="s">
        <v>58</v>
      </c>
      <c r="F146" s="39" t="s">
        <v>190</v>
      </c>
      <c r="G146" s="116">
        <f>'прил 4'!H187</f>
        <v>50</v>
      </c>
    </row>
    <row r="147" spans="1:7" s="202" customFormat="1" ht="15">
      <c r="A147" s="180"/>
      <c r="B147" s="311" t="s">
        <v>318</v>
      </c>
      <c r="C147" s="36" t="s">
        <v>162</v>
      </c>
      <c r="D147" s="36" t="s">
        <v>147</v>
      </c>
      <c r="E147" s="58"/>
      <c r="F147" s="131"/>
      <c r="G147" s="114">
        <f>G148</f>
        <v>38</v>
      </c>
    </row>
    <row r="148" spans="1:7" ht="12.75">
      <c r="A148" s="180"/>
      <c r="B148" s="115" t="s">
        <v>240</v>
      </c>
      <c r="C148" s="35" t="s">
        <v>317</v>
      </c>
      <c r="D148" s="35" t="s">
        <v>147</v>
      </c>
      <c r="E148" s="58" t="s">
        <v>220</v>
      </c>
      <c r="F148" s="131"/>
      <c r="G148" s="116">
        <f>G149</f>
        <v>38</v>
      </c>
    </row>
    <row r="149" spans="1:7" ht="25.5">
      <c r="A149" s="180"/>
      <c r="B149" s="115" t="s">
        <v>372</v>
      </c>
      <c r="C149" s="35" t="s">
        <v>317</v>
      </c>
      <c r="D149" s="35" t="s">
        <v>147</v>
      </c>
      <c r="E149" s="58" t="s">
        <v>320</v>
      </c>
      <c r="F149" s="131"/>
      <c r="G149" s="116">
        <f>G150</f>
        <v>38</v>
      </c>
    </row>
    <row r="150" spans="1:7" ht="25.5">
      <c r="A150" s="180"/>
      <c r="B150" s="46" t="s">
        <v>188</v>
      </c>
      <c r="C150" s="35" t="s">
        <v>317</v>
      </c>
      <c r="D150" s="35" t="s">
        <v>147</v>
      </c>
      <c r="E150" s="58" t="s">
        <v>320</v>
      </c>
      <c r="F150" s="131" t="s">
        <v>190</v>
      </c>
      <c r="G150" s="116">
        <f>'прил 4'!H192</f>
        <v>38</v>
      </c>
    </row>
    <row r="151" spans="1:7" s="202" customFormat="1" ht="15">
      <c r="A151" s="180" t="s">
        <v>198</v>
      </c>
      <c r="B151" s="326" t="s">
        <v>165</v>
      </c>
      <c r="C151" s="181" t="s">
        <v>164</v>
      </c>
      <c r="D151" s="181"/>
      <c r="E151" s="181"/>
      <c r="F151" s="34"/>
      <c r="G151" s="114">
        <f>G152</f>
        <v>863.21157</v>
      </c>
    </row>
    <row r="152" spans="1:7" ht="15" customHeight="1">
      <c r="A152" s="180"/>
      <c r="B152" s="132" t="s">
        <v>166</v>
      </c>
      <c r="C152" s="181" t="s">
        <v>164</v>
      </c>
      <c r="D152" s="181" t="s">
        <v>153</v>
      </c>
      <c r="E152" s="181"/>
      <c r="F152" s="34"/>
      <c r="G152" s="114">
        <f>G153</f>
        <v>863.21157</v>
      </c>
    </row>
    <row r="153" spans="1:7" ht="15" customHeight="1">
      <c r="A153" s="180"/>
      <c r="B153" s="115" t="s">
        <v>321</v>
      </c>
      <c r="C153" s="117" t="s">
        <v>164</v>
      </c>
      <c r="D153" s="117" t="s">
        <v>153</v>
      </c>
      <c r="E153" s="58" t="s">
        <v>220</v>
      </c>
      <c r="F153" s="34"/>
      <c r="G153" s="114">
        <f>G154+G158</f>
        <v>863.21157</v>
      </c>
    </row>
    <row r="154" spans="1:7" ht="38.25">
      <c r="A154" s="180"/>
      <c r="B154" s="46" t="s">
        <v>348</v>
      </c>
      <c r="C154" s="21" t="s">
        <v>322</v>
      </c>
      <c r="D154" s="21" t="s">
        <v>153</v>
      </c>
      <c r="E154" s="133" t="s">
        <v>72</v>
      </c>
      <c r="F154" s="188"/>
      <c r="G154" s="134">
        <f>SUM(G155:G157)</f>
        <v>798.2155700000001</v>
      </c>
    </row>
    <row r="155" spans="1:7" ht="51">
      <c r="A155" s="180"/>
      <c r="B155" s="67" t="s">
        <v>186</v>
      </c>
      <c r="C155" s="35" t="s">
        <v>164</v>
      </c>
      <c r="D155" s="35" t="s">
        <v>153</v>
      </c>
      <c r="E155" s="158" t="s">
        <v>72</v>
      </c>
      <c r="F155" s="34">
        <v>100</v>
      </c>
      <c r="G155" s="135">
        <f>'прил 4'!H164</f>
        <v>281.1</v>
      </c>
    </row>
    <row r="156" spans="1:7" ht="25.5">
      <c r="A156" s="180"/>
      <c r="B156" s="136" t="s">
        <v>188</v>
      </c>
      <c r="C156" s="35" t="s">
        <v>164</v>
      </c>
      <c r="D156" s="35" t="s">
        <v>153</v>
      </c>
      <c r="E156" s="158" t="s">
        <v>72</v>
      </c>
      <c r="F156" s="34">
        <v>200</v>
      </c>
      <c r="G156" s="135">
        <f>'прил 4'!H165</f>
        <v>40.9</v>
      </c>
    </row>
    <row r="157" spans="1:7" ht="12.75">
      <c r="A157" s="180"/>
      <c r="B157" s="67" t="s">
        <v>194</v>
      </c>
      <c r="C157" s="35" t="s">
        <v>164</v>
      </c>
      <c r="D157" s="35" t="s">
        <v>153</v>
      </c>
      <c r="E157" s="158" t="s">
        <v>72</v>
      </c>
      <c r="F157" s="34">
        <v>300</v>
      </c>
      <c r="G157" s="135">
        <f>'прил 4'!H163</f>
        <v>476.21557</v>
      </c>
    </row>
    <row r="158" spans="1:7" ht="37.5" customHeight="1">
      <c r="A158" s="180"/>
      <c r="B158" s="67" t="s">
        <v>373</v>
      </c>
      <c r="C158" s="35" t="s">
        <v>164</v>
      </c>
      <c r="D158" s="35" t="s">
        <v>153</v>
      </c>
      <c r="E158" s="137" t="s">
        <v>323</v>
      </c>
      <c r="F158" s="39"/>
      <c r="G158" s="135">
        <f>G159</f>
        <v>64.996</v>
      </c>
    </row>
    <row r="159" spans="1:7" ht="12.75">
      <c r="A159" s="180"/>
      <c r="B159" s="67" t="s">
        <v>194</v>
      </c>
      <c r="C159" s="35" t="s">
        <v>164</v>
      </c>
      <c r="D159" s="35" t="s">
        <v>153</v>
      </c>
      <c r="E159" s="39" t="s">
        <v>323</v>
      </c>
      <c r="F159" s="39" t="s">
        <v>195</v>
      </c>
      <c r="G159" s="135">
        <f>'прил 4'!H169</f>
        <v>64.996</v>
      </c>
    </row>
    <row r="160" spans="1:7" s="202" customFormat="1" ht="15" customHeight="1">
      <c r="A160" s="180" t="s">
        <v>209</v>
      </c>
      <c r="B160" s="327" t="s">
        <v>196</v>
      </c>
      <c r="C160" s="181" t="s">
        <v>148</v>
      </c>
      <c r="D160" s="181"/>
      <c r="E160" s="181"/>
      <c r="F160" s="34"/>
      <c r="G160" s="114">
        <f>G161</f>
        <v>39</v>
      </c>
    </row>
    <row r="161" spans="1:7" ht="15" customHeight="1">
      <c r="A161" s="180"/>
      <c r="B161" s="46" t="s">
        <v>197</v>
      </c>
      <c r="C161" s="36" t="s">
        <v>148</v>
      </c>
      <c r="D161" s="36" t="s">
        <v>144</v>
      </c>
      <c r="E161" s="58"/>
      <c r="F161" s="35"/>
      <c r="G161" s="114">
        <f>G162+G165</f>
        <v>39</v>
      </c>
    </row>
    <row r="162" spans="1:7" ht="15" customHeight="1">
      <c r="A162" s="180"/>
      <c r="B162" s="46" t="s">
        <v>242</v>
      </c>
      <c r="C162" s="35" t="s">
        <v>148</v>
      </c>
      <c r="D162" s="35" t="s">
        <v>144</v>
      </c>
      <c r="E162" s="138" t="s">
        <v>220</v>
      </c>
      <c r="F162" s="35"/>
      <c r="G162" s="116">
        <f>G163</f>
        <v>31</v>
      </c>
    </row>
    <row r="163" spans="1:7" ht="36.75" customHeight="1">
      <c r="A163" s="180"/>
      <c r="B163" s="95" t="s">
        <v>324</v>
      </c>
      <c r="C163" s="35" t="s">
        <v>148</v>
      </c>
      <c r="D163" s="35" t="s">
        <v>144</v>
      </c>
      <c r="E163" s="20" t="s">
        <v>236</v>
      </c>
      <c r="F163" s="161"/>
      <c r="G163" s="160">
        <f>G164</f>
        <v>31</v>
      </c>
    </row>
    <row r="164" spans="1:7" ht="25.5">
      <c r="A164" s="180"/>
      <c r="B164" s="45" t="s">
        <v>188</v>
      </c>
      <c r="C164" s="35" t="s">
        <v>148</v>
      </c>
      <c r="D164" s="35" t="s">
        <v>144</v>
      </c>
      <c r="E164" s="39" t="s">
        <v>236</v>
      </c>
      <c r="F164" s="159">
        <v>200</v>
      </c>
      <c r="G164" s="116">
        <f>'прил 4'!H198</f>
        <v>31</v>
      </c>
    </row>
    <row r="165" spans="1:7" ht="25.5">
      <c r="A165" s="180"/>
      <c r="B165" s="46" t="s">
        <v>374</v>
      </c>
      <c r="C165" s="35" t="s">
        <v>148</v>
      </c>
      <c r="D165" s="35" t="s">
        <v>144</v>
      </c>
      <c r="E165" s="39" t="s">
        <v>60</v>
      </c>
      <c r="F165" s="159"/>
      <c r="G165" s="116">
        <f>G166</f>
        <v>8</v>
      </c>
    </row>
    <row r="166" spans="1:7" ht="25.5" customHeight="1">
      <c r="A166" s="180"/>
      <c r="B166" s="83" t="s">
        <v>188</v>
      </c>
      <c r="C166" s="35" t="s">
        <v>148</v>
      </c>
      <c r="D166" s="35" t="s">
        <v>144</v>
      </c>
      <c r="E166" s="39" t="s">
        <v>60</v>
      </c>
      <c r="F166" s="159">
        <v>200</v>
      </c>
      <c r="G166" s="116">
        <f>'прил 4'!H201</f>
        <v>8</v>
      </c>
    </row>
    <row r="167" spans="1:7" s="202" customFormat="1" ht="15">
      <c r="A167" s="180"/>
      <c r="B167" s="325" t="s">
        <v>167</v>
      </c>
      <c r="C167" s="181"/>
      <c r="D167" s="181"/>
      <c r="E167" s="181"/>
      <c r="F167" s="34"/>
      <c r="G167" s="328">
        <f>G11+G32+G38+G62+G84+G132+G151+G160</f>
        <v>13910.76763</v>
      </c>
    </row>
    <row r="168" spans="6:7" ht="12.75">
      <c r="F168" s="139"/>
      <c r="G168" s="187"/>
    </row>
    <row r="169" ht="12.75">
      <c r="F169" s="139"/>
    </row>
    <row r="170" ht="12.75">
      <c r="F170" s="139"/>
    </row>
    <row r="171" ht="12.75">
      <c r="F171" s="139"/>
    </row>
    <row r="172" ht="12.75">
      <c r="F172" s="139"/>
    </row>
    <row r="173" ht="12.75">
      <c r="F173" s="139"/>
    </row>
    <row r="174" ht="12.75">
      <c r="F174" s="139"/>
    </row>
    <row r="175" ht="12.75">
      <c r="F175" s="139"/>
    </row>
    <row r="176" ht="12.75">
      <c r="F176" s="139"/>
    </row>
  </sheetData>
  <sheetProtection/>
  <mergeCells count="4">
    <mergeCell ref="E3:G3"/>
    <mergeCell ref="E5:G5"/>
    <mergeCell ref="A7:G7"/>
    <mergeCell ref="E2:G2"/>
  </mergeCells>
  <printOptions/>
  <pageMargins left="0.7480314960629921" right="0.7480314960629921" top="0.1968503937007874" bottom="0.2362204724409449" header="0.1574803149606299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2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3.125" style="68" customWidth="1"/>
    <col min="2" max="2" width="43.625" style="85" customWidth="1"/>
    <col min="3" max="3" width="10.125" style="50" customWidth="1"/>
    <col min="4" max="4" width="6.625" style="12" customWidth="1"/>
    <col min="5" max="5" width="7.125" style="12" customWidth="1"/>
    <col min="6" max="6" width="9.125" style="12" customWidth="1"/>
    <col min="7" max="7" width="8.75390625" style="12" customWidth="1"/>
    <col min="8" max="8" width="15.75390625" style="1" customWidth="1"/>
    <col min="9" max="9" width="13.25390625" style="12" customWidth="1"/>
    <col min="10" max="10" width="11.375" style="12" customWidth="1"/>
    <col min="11" max="11" width="10.125" style="15" bestFit="1" customWidth="1"/>
    <col min="12" max="12" width="10.75390625" style="15" bestFit="1" customWidth="1"/>
    <col min="13" max="16" width="9.125" style="15" customWidth="1"/>
    <col min="17" max="16384" width="9.125" style="12" customWidth="1"/>
  </cols>
  <sheetData>
    <row r="1" spans="4:10" ht="12.75">
      <c r="D1" s="172"/>
      <c r="E1" s="172"/>
      <c r="F1" s="172"/>
      <c r="G1" s="172"/>
      <c r="H1" s="172"/>
      <c r="I1" s="348" t="s">
        <v>213</v>
      </c>
      <c r="J1" s="359"/>
    </row>
    <row r="2" spans="4:10" ht="32.25" customHeight="1">
      <c r="D2" s="348" t="s">
        <v>393</v>
      </c>
      <c r="E2" s="359"/>
      <c r="F2" s="359"/>
      <c r="G2" s="359"/>
      <c r="H2" s="359"/>
      <c r="I2" s="359"/>
      <c r="J2" s="359"/>
    </row>
    <row r="3" spans="1:10" ht="28.5" customHeight="1">
      <c r="A3" s="69"/>
      <c r="B3" s="70"/>
      <c r="C3" s="51"/>
      <c r="D3" s="366"/>
      <c r="E3" s="366"/>
      <c r="F3" s="367"/>
      <c r="G3" s="367"/>
      <c r="H3" s="367"/>
      <c r="I3" s="367"/>
      <c r="J3" s="367"/>
    </row>
    <row r="4" spans="1:10" ht="41.25" customHeight="1">
      <c r="A4" s="69"/>
      <c r="B4" s="70"/>
      <c r="C4" s="51"/>
      <c r="D4" s="365" t="s">
        <v>361</v>
      </c>
      <c r="E4" s="365"/>
      <c r="F4" s="365"/>
      <c r="G4" s="365"/>
      <c r="H4" s="365"/>
      <c r="I4" s="365"/>
      <c r="J4" s="365"/>
    </row>
    <row r="5" spans="1:12" ht="51.75" customHeight="1">
      <c r="A5" s="358" t="s">
        <v>28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0" ht="15.75">
      <c r="A6" s="69"/>
      <c r="B6" s="70"/>
      <c r="C6" s="52"/>
      <c r="D6" s="17"/>
      <c r="E6" s="17"/>
      <c r="F6" s="17"/>
      <c r="G6" s="17"/>
      <c r="H6" s="17"/>
      <c r="I6" s="17"/>
      <c r="J6" s="18" t="s">
        <v>103</v>
      </c>
    </row>
    <row r="7" spans="1:16" s="205" customFormat="1" ht="15.75">
      <c r="A7" s="360" t="s">
        <v>169</v>
      </c>
      <c r="B7" s="361" t="s">
        <v>170</v>
      </c>
      <c r="C7" s="363" t="s">
        <v>171</v>
      </c>
      <c r="D7" s="363"/>
      <c r="E7" s="363"/>
      <c r="F7" s="363"/>
      <c r="G7" s="363"/>
      <c r="H7" s="364" t="s">
        <v>172</v>
      </c>
      <c r="I7" s="363" t="s">
        <v>173</v>
      </c>
      <c r="J7" s="363"/>
      <c r="K7" s="204"/>
      <c r="L7" s="204"/>
      <c r="M7" s="204"/>
      <c r="N7" s="204"/>
      <c r="O7" s="204"/>
      <c r="P7" s="204"/>
    </row>
    <row r="8" spans="1:16" s="205" customFormat="1" ht="78.75">
      <c r="A8" s="360"/>
      <c r="B8" s="362"/>
      <c r="C8" s="206" t="s">
        <v>326</v>
      </c>
      <c r="D8" s="206" t="s">
        <v>327</v>
      </c>
      <c r="E8" s="206" t="s">
        <v>328</v>
      </c>
      <c r="F8" s="206" t="s">
        <v>174</v>
      </c>
      <c r="G8" s="206" t="s">
        <v>175</v>
      </c>
      <c r="H8" s="364"/>
      <c r="I8" s="203" t="s">
        <v>176</v>
      </c>
      <c r="J8" s="203" t="s">
        <v>349</v>
      </c>
      <c r="K8" s="204"/>
      <c r="L8" s="204"/>
      <c r="M8" s="207"/>
      <c r="N8" s="204"/>
      <c r="O8" s="204"/>
      <c r="P8" s="204"/>
    </row>
    <row r="9" spans="1:12" ht="12.75">
      <c r="A9" s="42">
        <v>1</v>
      </c>
      <c r="B9" s="140">
        <v>2</v>
      </c>
      <c r="C9" s="21" t="s">
        <v>177</v>
      </c>
      <c r="D9" s="21" t="s">
        <v>141</v>
      </c>
      <c r="E9" s="21"/>
      <c r="F9" s="21" t="s">
        <v>142</v>
      </c>
      <c r="G9" s="21" t="s">
        <v>178</v>
      </c>
      <c r="H9" s="19">
        <v>7</v>
      </c>
      <c r="I9" s="19">
        <v>8</v>
      </c>
      <c r="J9" s="19">
        <v>9</v>
      </c>
      <c r="L9" s="84"/>
    </row>
    <row r="10" spans="1:16" s="205" customFormat="1" ht="25.5">
      <c r="A10" s="71"/>
      <c r="B10" s="301" t="s">
        <v>205</v>
      </c>
      <c r="C10" s="302" t="s">
        <v>218</v>
      </c>
      <c r="D10" s="22"/>
      <c r="E10" s="22"/>
      <c r="F10" s="22"/>
      <c r="G10" s="22"/>
      <c r="H10" s="219">
        <f>H11+H40+H47+H72+H101+H159</f>
        <v>11173.22744</v>
      </c>
      <c r="I10" s="219">
        <f>I11+I101+I159+I40+I47</f>
        <v>4110.34394</v>
      </c>
      <c r="J10" s="219">
        <f>J11+J101+J159+J40</f>
        <v>308.34</v>
      </c>
      <c r="K10" s="204"/>
      <c r="L10" s="208"/>
      <c r="M10" s="204"/>
      <c r="N10" s="204"/>
      <c r="O10" s="204"/>
      <c r="P10" s="204"/>
    </row>
    <row r="11" spans="1:16" s="205" customFormat="1" ht="15.75">
      <c r="A11" s="71" t="s">
        <v>143</v>
      </c>
      <c r="B11" s="303" t="s">
        <v>182</v>
      </c>
      <c r="C11" s="302" t="s">
        <v>218</v>
      </c>
      <c r="D11" s="22" t="s">
        <v>144</v>
      </c>
      <c r="E11" s="22"/>
      <c r="F11" s="22"/>
      <c r="G11" s="22"/>
      <c r="H11" s="219">
        <f>H12+H16+H24+H28</f>
        <v>6656.120000000001</v>
      </c>
      <c r="I11" s="219">
        <f>I12+I16+I24</f>
        <v>3783.7382</v>
      </c>
      <c r="J11" s="219">
        <f>J12+J16+J24</f>
        <v>308.34</v>
      </c>
      <c r="K11" s="209"/>
      <c r="L11" s="210"/>
      <c r="M11" s="209"/>
      <c r="N11" s="211"/>
      <c r="O11" s="211"/>
      <c r="P11" s="211"/>
    </row>
    <row r="12" spans="1:16" s="57" customFormat="1" ht="38.25">
      <c r="A12" s="71"/>
      <c r="B12" s="72" t="s">
        <v>146</v>
      </c>
      <c r="C12" s="53" t="s">
        <v>218</v>
      </c>
      <c r="D12" s="22" t="s">
        <v>144</v>
      </c>
      <c r="E12" s="22" t="s">
        <v>145</v>
      </c>
      <c r="F12" s="21"/>
      <c r="G12" s="21"/>
      <c r="H12" s="219">
        <f>H13</f>
        <v>992.8030000000001</v>
      </c>
      <c r="I12" s="219">
        <f>I14</f>
        <v>633.6020000000001</v>
      </c>
      <c r="J12" s="220">
        <f>J14</f>
        <v>0</v>
      </c>
      <c r="K12" s="37"/>
      <c r="L12" s="38"/>
      <c r="M12" s="26"/>
      <c r="N12" s="25"/>
      <c r="O12" s="25"/>
      <c r="P12" s="27"/>
    </row>
    <row r="13" spans="1:16" s="57" customFormat="1" ht="12.75">
      <c r="A13" s="71"/>
      <c r="B13" s="72" t="s">
        <v>240</v>
      </c>
      <c r="C13" s="53" t="s">
        <v>218</v>
      </c>
      <c r="D13" s="21" t="s">
        <v>144</v>
      </c>
      <c r="E13" s="21" t="s">
        <v>145</v>
      </c>
      <c r="F13" s="21" t="s">
        <v>220</v>
      </c>
      <c r="G13" s="21"/>
      <c r="H13" s="220">
        <f>H14</f>
        <v>992.8030000000001</v>
      </c>
      <c r="I13" s="220">
        <f>I14</f>
        <v>633.6020000000001</v>
      </c>
      <c r="J13" s="220">
        <v>0</v>
      </c>
      <c r="K13" s="37"/>
      <c r="L13" s="38"/>
      <c r="M13" s="26"/>
      <c r="N13" s="25"/>
      <c r="O13" s="25"/>
      <c r="P13" s="27"/>
    </row>
    <row r="14" spans="1:16" s="57" customFormat="1" ht="25.5">
      <c r="A14" s="71"/>
      <c r="B14" s="62" t="s">
        <v>241</v>
      </c>
      <c r="C14" s="53" t="s">
        <v>218</v>
      </c>
      <c r="D14" s="21" t="s">
        <v>144</v>
      </c>
      <c r="E14" s="21" t="s">
        <v>145</v>
      </c>
      <c r="F14" s="21" t="s">
        <v>221</v>
      </c>
      <c r="G14" s="21"/>
      <c r="H14" s="220">
        <f>H15</f>
        <v>992.8030000000001</v>
      </c>
      <c r="I14" s="220">
        <f>I15</f>
        <v>633.6020000000001</v>
      </c>
      <c r="J14" s="220"/>
      <c r="K14" s="26"/>
      <c r="L14" s="38"/>
      <c r="M14" s="26"/>
      <c r="N14" s="27"/>
      <c r="O14" s="27"/>
      <c r="P14" s="27"/>
    </row>
    <row r="15" spans="1:16" s="57" customFormat="1" ht="63.75">
      <c r="A15" s="73"/>
      <c r="B15" s="45" t="s">
        <v>186</v>
      </c>
      <c r="C15" s="53" t="s">
        <v>218</v>
      </c>
      <c r="D15" s="21" t="s">
        <v>144</v>
      </c>
      <c r="E15" s="21" t="s">
        <v>145</v>
      </c>
      <c r="F15" s="21" t="s">
        <v>221</v>
      </c>
      <c r="G15" s="21" t="s">
        <v>187</v>
      </c>
      <c r="H15" s="221">
        <f>1888.917+58.006-120-100.24-354.58-379.3</f>
        <v>992.8030000000001</v>
      </c>
      <c r="I15" s="220">
        <f>1062.902-429.3</f>
        <v>633.6020000000001</v>
      </c>
      <c r="J15" s="220"/>
      <c r="K15" s="38"/>
      <c r="L15" s="156"/>
      <c r="M15" s="26"/>
      <c r="N15" s="28"/>
      <c r="O15" s="27"/>
      <c r="P15" s="27"/>
    </row>
    <row r="16" spans="1:16" s="57" customFormat="1" ht="51">
      <c r="A16" s="73"/>
      <c r="B16" s="62" t="s">
        <v>179</v>
      </c>
      <c r="C16" s="53" t="s">
        <v>218</v>
      </c>
      <c r="D16" s="22" t="s">
        <v>144</v>
      </c>
      <c r="E16" s="22" t="s">
        <v>147</v>
      </c>
      <c r="F16" s="21"/>
      <c r="G16" s="21"/>
      <c r="H16" s="222">
        <f>H17</f>
        <v>5138.252</v>
      </c>
      <c r="I16" s="222">
        <f>I17</f>
        <v>3150.1362</v>
      </c>
      <c r="J16" s="222">
        <f>J17</f>
        <v>308.34</v>
      </c>
      <c r="K16" s="24"/>
      <c r="L16" s="38"/>
      <c r="M16" s="26"/>
      <c r="N16" s="29"/>
      <c r="O16" s="29"/>
      <c r="P16" s="29"/>
    </row>
    <row r="17" spans="1:16" s="57" customFormat="1" ht="12.75">
      <c r="A17" s="73"/>
      <c r="B17" s="72" t="s">
        <v>240</v>
      </c>
      <c r="C17" s="53" t="s">
        <v>218</v>
      </c>
      <c r="D17" s="21" t="s">
        <v>144</v>
      </c>
      <c r="E17" s="21" t="s">
        <v>147</v>
      </c>
      <c r="F17" s="21" t="s">
        <v>220</v>
      </c>
      <c r="G17" s="21"/>
      <c r="H17" s="222">
        <f>H19+H22+H23</f>
        <v>5138.252</v>
      </c>
      <c r="I17" s="222">
        <f>I18</f>
        <v>3150.1362</v>
      </c>
      <c r="J17" s="222">
        <f>J18</f>
        <v>308.34</v>
      </c>
      <c r="K17" s="24"/>
      <c r="L17" s="26"/>
      <c r="M17" s="26"/>
      <c r="N17" s="29"/>
      <c r="O17" s="29"/>
      <c r="P17" s="29"/>
    </row>
    <row r="18" spans="1:16" s="57" customFormat="1" ht="51">
      <c r="A18" s="73"/>
      <c r="B18" s="62" t="s">
        <v>350</v>
      </c>
      <c r="C18" s="53" t="s">
        <v>218</v>
      </c>
      <c r="D18" s="21" t="s">
        <v>144</v>
      </c>
      <c r="E18" s="21" t="s">
        <v>147</v>
      </c>
      <c r="F18" s="21" t="s">
        <v>222</v>
      </c>
      <c r="G18" s="21"/>
      <c r="H18" s="221">
        <f>H19+H22+H23</f>
        <v>5138.252</v>
      </c>
      <c r="I18" s="221">
        <f>I19</f>
        <v>3150.1362</v>
      </c>
      <c r="J18" s="221">
        <f>J22</f>
        <v>308.34</v>
      </c>
      <c r="K18" s="26"/>
      <c r="L18" s="26"/>
      <c r="M18" s="26"/>
      <c r="N18" s="28"/>
      <c r="O18" s="28"/>
      <c r="P18" s="28"/>
    </row>
    <row r="19" spans="1:16" s="57" customFormat="1" ht="63.75">
      <c r="A19" s="73"/>
      <c r="B19" s="43" t="s">
        <v>186</v>
      </c>
      <c r="C19" s="53" t="s">
        <v>218</v>
      </c>
      <c r="D19" s="21" t="s">
        <v>144</v>
      </c>
      <c r="E19" s="21" t="s">
        <v>147</v>
      </c>
      <c r="F19" s="21" t="s">
        <v>223</v>
      </c>
      <c r="G19" s="21" t="s">
        <v>187</v>
      </c>
      <c r="H19" s="221">
        <f>3220.465+395.768-77.36+379.3+65.83768</f>
        <v>3984.0106800000003</v>
      </c>
      <c r="I19" s="220">
        <v>3150.1362</v>
      </c>
      <c r="J19" s="220"/>
      <c r="K19" s="141"/>
      <c r="L19" s="26"/>
      <c r="M19" s="26"/>
      <c r="N19" s="28"/>
      <c r="O19" s="27"/>
      <c r="P19" s="27"/>
    </row>
    <row r="20" spans="1:16" s="57" customFormat="1" ht="25.5" hidden="1">
      <c r="A20" s="73"/>
      <c r="B20" s="43" t="s">
        <v>224</v>
      </c>
      <c r="C20" s="53" t="s">
        <v>218</v>
      </c>
      <c r="D20" s="21" t="s">
        <v>144</v>
      </c>
      <c r="E20" s="21" t="s">
        <v>147</v>
      </c>
      <c r="F20" s="21" t="s">
        <v>223</v>
      </c>
      <c r="G20" s="21" t="s">
        <v>225</v>
      </c>
      <c r="H20" s="221"/>
      <c r="I20" s="220"/>
      <c r="J20" s="220"/>
      <c r="K20" s="98"/>
      <c r="L20" s="26"/>
      <c r="M20" s="26"/>
      <c r="N20" s="28"/>
      <c r="O20" s="27"/>
      <c r="P20" s="27"/>
    </row>
    <row r="21" spans="1:16" s="57" customFormat="1" ht="25.5" hidden="1">
      <c r="A21" s="73"/>
      <c r="B21" s="43" t="s">
        <v>351</v>
      </c>
      <c r="C21" s="53" t="s">
        <v>218</v>
      </c>
      <c r="D21" s="21" t="s">
        <v>144</v>
      </c>
      <c r="E21" s="21" t="s">
        <v>147</v>
      </c>
      <c r="F21" s="21" t="s">
        <v>223</v>
      </c>
      <c r="G21" s="21" t="s">
        <v>226</v>
      </c>
      <c r="H21" s="221"/>
      <c r="I21" s="220"/>
      <c r="J21" s="220"/>
      <c r="K21" s="98"/>
      <c r="L21" s="26"/>
      <c r="M21" s="26"/>
      <c r="N21" s="28"/>
      <c r="O21" s="27"/>
      <c r="P21" s="27"/>
    </row>
    <row r="22" spans="1:16" s="57" customFormat="1" ht="25.5">
      <c r="A22" s="73"/>
      <c r="B22" s="43" t="s">
        <v>188</v>
      </c>
      <c r="C22" s="53" t="s">
        <v>218</v>
      </c>
      <c r="D22" s="21" t="s">
        <v>144</v>
      </c>
      <c r="E22" s="21" t="s">
        <v>147</v>
      </c>
      <c r="F22" s="21" t="s">
        <v>223</v>
      </c>
      <c r="G22" s="21" t="s">
        <v>190</v>
      </c>
      <c r="H22" s="221">
        <f>971.3776+28+17.27726</f>
        <v>1016.65486</v>
      </c>
      <c r="I22" s="220"/>
      <c r="J22" s="220">
        <v>308.34</v>
      </c>
      <c r="K22" s="141"/>
      <c r="L22" s="26"/>
      <c r="M22" s="347"/>
      <c r="N22" s="28"/>
      <c r="O22" s="27"/>
      <c r="P22" s="27"/>
    </row>
    <row r="23" spans="1:16" s="57" customFormat="1" ht="12.75">
      <c r="A23" s="73"/>
      <c r="B23" s="43" t="s">
        <v>189</v>
      </c>
      <c r="C23" s="53" t="s">
        <v>218</v>
      </c>
      <c r="D23" s="21" t="s">
        <v>144</v>
      </c>
      <c r="E23" s="21" t="s">
        <v>147</v>
      </c>
      <c r="F23" s="21" t="s">
        <v>223</v>
      </c>
      <c r="G23" s="21" t="s">
        <v>191</v>
      </c>
      <c r="H23" s="221">
        <f>85.643+50+70-68.05654</f>
        <v>137.58646</v>
      </c>
      <c r="I23" s="220"/>
      <c r="J23" s="220"/>
      <c r="K23" s="26"/>
      <c r="L23" s="26"/>
      <c r="M23" s="26"/>
      <c r="N23" s="28"/>
      <c r="O23" s="27"/>
      <c r="P23" s="27"/>
    </row>
    <row r="24" spans="1:16" s="30" customFormat="1" ht="12.75">
      <c r="A24" s="73"/>
      <c r="B24" s="76" t="s">
        <v>149</v>
      </c>
      <c r="C24" s="53" t="s">
        <v>218</v>
      </c>
      <c r="D24" s="22" t="s">
        <v>144</v>
      </c>
      <c r="E24" s="22" t="s">
        <v>148</v>
      </c>
      <c r="F24" s="21"/>
      <c r="G24" s="21"/>
      <c r="H24" s="222">
        <f>H25</f>
        <v>10</v>
      </c>
      <c r="I24" s="222">
        <f>I27</f>
        <v>0</v>
      </c>
      <c r="J24" s="222">
        <f>J27</f>
        <v>0</v>
      </c>
      <c r="K24" s="31"/>
      <c r="L24" s="31"/>
      <c r="M24" s="31"/>
      <c r="N24" s="31"/>
      <c r="O24" s="31"/>
      <c r="P24" s="31"/>
    </row>
    <row r="25" spans="1:16" s="30" customFormat="1" ht="12.75">
      <c r="A25" s="73"/>
      <c r="B25" s="72" t="s">
        <v>240</v>
      </c>
      <c r="C25" s="53" t="s">
        <v>218</v>
      </c>
      <c r="D25" s="21" t="s">
        <v>144</v>
      </c>
      <c r="E25" s="21" t="s">
        <v>148</v>
      </c>
      <c r="F25" s="21" t="s">
        <v>227</v>
      </c>
      <c r="G25" s="21"/>
      <c r="H25" s="222">
        <f>H26</f>
        <v>10</v>
      </c>
      <c r="I25" s="222"/>
      <c r="J25" s="222"/>
      <c r="K25" s="31"/>
      <c r="L25" s="31"/>
      <c r="M25" s="31"/>
      <c r="N25" s="31"/>
      <c r="O25" s="31"/>
      <c r="P25" s="31"/>
    </row>
    <row r="26" spans="1:16" s="30" customFormat="1" ht="25.5">
      <c r="A26" s="73"/>
      <c r="B26" s="62" t="s">
        <v>329</v>
      </c>
      <c r="C26" s="53" t="s">
        <v>218</v>
      </c>
      <c r="D26" s="21" t="s">
        <v>144</v>
      </c>
      <c r="E26" s="21" t="s">
        <v>148</v>
      </c>
      <c r="F26" s="21" t="s">
        <v>228</v>
      </c>
      <c r="G26" s="21"/>
      <c r="H26" s="221">
        <f>H27</f>
        <v>10</v>
      </c>
      <c r="I26" s="222"/>
      <c r="J26" s="222"/>
      <c r="K26" s="31"/>
      <c r="L26" s="31"/>
      <c r="M26" s="31"/>
      <c r="N26" s="31"/>
      <c r="O26" s="31"/>
      <c r="P26" s="31"/>
    </row>
    <row r="27" spans="1:16" s="30" customFormat="1" ht="12.75">
      <c r="A27" s="73"/>
      <c r="B27" s="43" t="s">
        <v>189</v>
      </c>
      <c r="C27" s="53" t="s">
        <v>218</v>
      </c>
      <c r="D27" s="21" t="s">
        <v>144</v>
      </c>
      <c r="E27" s="21" t="s">
        <v>148</v>
      </c>
      <c r="F27" s="21" t="s">
        <v>228</v>
      </c>
      <c r="G27" s="21" t="s">
        <v>191</v>
      </c>
      <c r="H27" s="221">
        <v>10</v>
      </c>
      <c r="I27" s="221"/>
      <c r="J27" s="221"/>
      <c r="K27" s="31"/>
      <c r="L27" s="31"/>
      <c r="M27" s="31"/>
      <c r="N27" s="31"/>
      <c r="O27" s="31"/>
      <c r="P27" s="31"/>
    </row>
    <row r="28" spans="1:16" s="213" customFormat="1" ht="15">
      <c r="A28" s="73"/>
      <c r="B28" s="304" t="s">
        <v>151</v>
      </c>
      <c r="C28" s="88" t="s">
        <v>218</v>
      </c>
      <c r="D28" s="91" t="s">
        <v>144</v>
      </c>
      <c r="E28" s="91" t="s">
        <v>150</v>
      </c>
      <c r="F28" s="20"/>
      <c r="G28" s="20"/>
      <c r="H28" s="305">
        <f>H29+H33+H36</f>
        <v>515.065</v>
      </c>
      <c r="I28" s="305">
        <v>0</v>
      </c>
      <c r="J28" s="305">
        <v>0</v>
      </c>
      <c r="K28" s="212"/>
      <c r="L28" s="212"/>
      <c r="M28" s="212"/>
      <c r="N28" s="212"/>
      <c r="O28" s="212"/>
      <c r="P28" s="212"/>
    </row>
    <row r="29" spans="1:16" s="30" customFormat="1" ht="12.75">
      <c r="A29" s="73"/>
      <c r="B29" s="46" t="s">
        <v>242</v>
      </c>
      <c r="C29" s="39" t="s">
        <v>218</v>
      </c>
      <c r="D29" s="39" t="s">
        <v>144</v>
      </c>
      <c r="E29" s="39" t="s">
        <v>150</v>
      </c>
      <c r="F29" s="39" t="s">
        <v>220</v>
      </c>
      <c r="G29" s="39"/>
      <c r="H29" s="223">
        <f>H30</f>
        <v>19.2</v>
      </c>
      <c r="I29" s="223"/>
      <c r="J29" s="223"/>
      <c r="K29" s="31"/>
      <c r="L29" s="31"/>
      <c r="M29" s="31"/>
      <c r="N29" s="31"/>
      <c r="O29" s="31"/>
      <c r="P29" s="31"/>
    </row>
    <row r="30" spans="1:16" s="30" customFormat="1" ht="76.5">
      <c r="A30" s="73"/>
      <c r="B30" s="67" t="s">
        <v>385</v>
      </c>
      <c r="C30" s="39" t="s">
        <v>218</v>
      </c>
      <c r="D30" s="39" t="s">
        <v>144</v>
      </c>
      <c r="E30" s="39" t="s">
        <v>150</v>
      </c>
      <c r="F30" s="35" t="s">
        <v>229</v>
      </c>
      <c r="G30" s="39"/>
      <c r="H30" s="223">
        <f>H31</f>
        <v>19.2</v>
      </c>
      <c r="I30" s="223"/>
      <c r="J30" s="223"/>
      <c r="K30" s="31"/>
      <c r="L30" s="142"/>
      <c r="M30" s="31"/>
      <c r="N30" s="31"/>
      <c r="O30" s="31"/>
      <c r="P30" s="31"/>
    </row>
    <row r="31" spans="1:16" s="30" customFormat="1" ht="25.5">
      <c r="A31" s="73"/>
      <c r="B31" s="43" t="s">
        <v>188</v>
      </c>
      <c r="C31" s="53" t="s">
        <v>218</v>
      </c>
      <c r="D31" s="39" t="s">
        <v>144</v>
      </c>
      <c r="E31" s="39" t="s">
        <v>150</v>
      </c>
      <c r="F31" s="35" t="s">
        <v>229</v>
      </c>
      <c r="G31" s="39" t="s">
        <v>190</v>
      </c>
      <c r="H31" s="223">
        <v>19.2</v>
      </c>
      <c r="I31" s="223"/>
      <c r="J31" s="223"/>
      <c r="K31" s="31"/>
      <c r="L31" s="31"/>
      <c r="M31" s="31"/>
      <c r="N31" s="31"/>
      <c r="O31" s="31"/>
      <c r="P31" s="31"/>
    </row>
    <row r="32" spans="1:16" s="30" customFormat="1" ht="12.75">
      <c r="A32" s="73"/>
      <c r="B32" s="86" t="s">
        <v>184</v>
      </c>
      <c r="C32" s="39"/>
      <c r="D32" s="39"/>
      <c r="E32" s="39"/>
      <c r="F32" s="35"/>
      <c r="G32" s="39"/>
      <c r="H32" s="224">
        <v>19.2</v>
      </c>
      <c r="I32" s="223"/>
      <c r="J32" s="223"/>
      <c r="K32" s="31"/>
      <c r="L32" s="31"/>
      <c r="M32" s="31"/>
      <c r="N32" s="31"/>
      <c r="O32" s="31"/>
      <c r="P32" s="31"/>
    </row>
    <row r="33" spans="1:16" s="30" customFormat="1" ht="12.75">
      <c r="A33" s="73"/>
      <c r="B33" s="46" t="s">
        <v>242</v>
      </c>
      <c r="C33" s="39" t="s">
        <v>218</v>
      </c>
      <c r="D33" s="39" t="s">
        <v>144</v>
      </c>
      <c r="E33" s="39" t="s">
        <v>150</v>
      </c>
      <c r="F33" s="35" t="s">
        <v>220</v>
      </c>
      <c r="G33" s="39"/>
      <c r="H33" s="223">
        <f>H34</f>
        <v>495.865</v>
      </c>
      <c r="I33" s="223"/>
      <c r="J33" s="223"/>
      <c r="K33" s="31"/>
      <c r="L33" s="31"/>
      <c r="M33" s="31"/>
      <c r="N33" s="31"/>
      <c r="O33" s="31"/>
      <c r="P33" s="31"/>
    </row>
    <row r="34" spans="1:16" s="30" customFormat="1" ht="63.75">
      <c r="A34" s="73"/>
      <c r="B34" s="46" t="s">
        <v>85</v>
      </c>
      <c r="C34" s="39" t="s">
        <v>218</v>
      </c>
      <c r="D34" s="39" t="s">
        <v>144</v>
      </c>
      <c r="E34" s="39" t="s">
        <v>150</v>
      </c>
      <c r="F34" s="39" t="s">
        <v>230</v>
      </c>
      <c r="G34" s="39"/>
      <c r="H34" s="223">
        <f>H35</f>
        <v>495.865</v>
      </c>
      <c r="I34" s="225"/>
      <c r="J34" s="225"/>
      <c r="K34" s="31"/>
      <c r="L34" s="31"/>
      <c r="M34" s="31"/>
      <c r="N34" s="31"/>
      <c r="O34" s="31"/>
      <c r="P34" s="31"/>
    </row>
    <row r="35" spans="1:16" s="30" customFormat="1" ht="12.75">
      <c r="A35" s="73"/>
      <c r="B35" s="93" t="s">
        <v>192</v>
      </c>
      <c r="C35" s="90" t="s">
        <v>218</v>
      </c>
      <c r="D35" s="39" t="s">
        <v>144</v>
      </c>
      <c r="E35" s="39" t="s">
        <v>150</v>
      </c>
      <c r="F35" s="94" t="s">
        <v>230</v>
      </c>
      <c r="G35" s="94" t="s">
        <v>193</v>
      </c>
      <c r="H35" s="226">
        <v>495.865</v>
      </c>
      <c r="I35" s="227"/>
      <c r="J35" s="227"/>
      <c r="K35" s="31"/>
      <c r="L35" s="31"/>
      <c r="M35" s="31"/>
      <c r="N35" s="31"/>
      <c r="O35" s="31"/>
      <c r="P35" s="31"/>
    </row>
    <row r="36" spans="1:16" s="30" customFormat="1" ht="12.75" hidden="1">
      <c r="A36" s="73"/>
      <c r="B36" s="46" t="s">
        <v>242</v>
      </c>
      <c r="C36" s="39"/>
      <c r="D36" s="39" t="s">
        <v>144</v>
      </c>
      <c r="E36" s="39" t="s">
        <v>150</v>
      </c>
      <c r="F36" s="39"/>
      <c r="G36" s="39"/>
      <c r="H36" s="223">
        <f>H37</f>
        <v>0</v>
      </c>
      <c r="I36" s="225"/>
      <c r="J36" s="225"/>
      <c r="K36" s="31"/>
      <c r="L36" s="31"/>
      <c r="M36" s="31"/>
      <c r="N36" s="31"/>
      <c r="O36" s="31"/>
      <c r="P36" s="31"/>
    </row>
    <row r="37" spans="1:16" s="30" customFormat="1" ht="89.25" hidden="1">
      <c r="A37" s="73"/>
      <c r="B37" s="162" t="s">
        <v>352</v>
      </c>
      <c r="C37" s="39" t="s">
        <v>218</v>
      </c>
      <c r="D37" s="39" t="s">
        <v>144</v>
      </c>
      <c r="E37" s="39" t="s">
        <v>150</v>
      </c>
      <c r="F37" s="39" t="s">
        <v>276</v>
      </c>
      <c r="G37" s="39"/>
      <c r="H37" s="223">
        <f>H38</f>
        <v>0</v>
      </c>
      <c r="I37" s="225"/>
      <c r="J37" s="225"/>
      <c r="K37" s="31"/>
      <c r="L37" s="31"/>
      <c r="M37" s="31"/>
      <c r="N37" s="31"/>
      <c r="O37" s="31"/>
      <c r="P37" s="31"/>
    </row>
    <row r="38" spans="1:16" s="30" customFormat="1" ht="25.5" hidden="1">
      <c r="A38" s="73"/>
      <c r="B38" s="45" t="s">
        <v>188</v>
      </c>
      <c r="C38" s="39" t="s">
        <v>218</v>
      </c>
      <c r="D38" s="39" t="s">
        <v>144</v>
      </c>
      <c r="E38" s="39" t="s">
        <v>150</v>
      </c>
      <c r="F38" s="39" t="s">
        <v>330</v>
      </c>
      <c r="G38" s="39" t="s">
        <v>190</v>
      </c>
      <c r="H38" s="223"/>
      <c r="I38" s="225"/>
      <c r="J38" s="225"/>
      <c r="K38" s="31"/>
      <c r="L38" s="31"/>
      <c r="M38" s="31"/>
      <c r="N38" s="31"/>
      <c r="O38" s="31"/>
      <c r="P38" s="31"/>
    </row>
    <row r="39" spans="1:16" s="30" customFormat="1" ht="12.75" hidden="1">
      <c r="A39" s="73"/>
      <c r="B39" s="86" t="s">
        <v>180</v>
      </c>
      <c r="C39" s="39"/>
      <c r="D39" s="39"/>
      <c r="E39" s="39"/>
      <c r="F39" s="39"/>
      <c r="G39" s="39"/>
      <c r="H39" s="224"/>
      <c r="I39" s="225"/>
      <c r="J39" s="225"/>
      <c r="K39" s="31"/>
      <c r="L39" s="31"/>
      <c r="M39" s="31"/>
      <c r="N39" s="31"/>
      <c r="O39" s="31"/>
      <c r="P39" s="31"/>
    </row>
    <row r="40" spans="1:16" s="215" customFormat="1" ht="15">
      <c r="A40" s="73"/>
      <c r="B40" s="71" t="s">
        <v>152</v>
      </c>
      <c r="C40" s="40" t="s">
        <v>218</v>
      </c>
      <c r="D40" s="40" t="s">
        <v>145</v>
      </c>
      <c r="E40" s="40"/>
      <c r="F40" s="40"/>
      <c r="G40" s="40"/>
      <c r="H40" s="236">
        <f>H41</f>
        <v>133.15</v>
      </c>
      <c r="I40" s="236">
        <f>I41</f>
        <v>102.26574</v>
      </c>
      <c r="J40" s="236">
        <f>J41</f>
        <v>0</v>
      </c>
      <c r="K40" s="214"/>
      <c r="L40" s="214"/>
      <c r="M40" s="214"/>
      <c r="N40" s="214"/>
      <c r="O40" s="214"/>
      <c r="P40" s="214"/>
    </row>
    <row r="41" spans="1:16" s="30" customFormat="1" ht="12.75">
      <c r="A41" s="73"/>
      <c r="B41" s="76" t="s">
        <v>154</v>
      </c>
      <c r="C41" s="143" t="s">
        <v>218</v>
      </c>
      <c r="D41" s="60" t="s">
        <v>145</v>
      </c>
      <c r="E41" s="60" t="s">
        <v>153</v>
      </c>
      <c r="F41" s="61"/>
      <c r="G41" s="61"/>
      <c r="H41" s="228">
        <f>H43</f>
        <v>133.15</v>
      </c>
      <c r="I41" s="229">
        <f>I42</f>
        <v>102.26574</v>
      </c>
      <c r="J41" s="229">
        <f>J43</f>
        <v>0</v>
      </c>
      <c r="K41" s="31"/>
      <c r="L41" s="31"/>
      <c r="M41" s="31"/>
      <c r="N41" s="31"/>
      <c r="O41" s="31"/>
      <c r="P41" s="31"/>
    </row>
    <row r="42" spans="1:16" s="30" customFormat="1" ht="12.75">
      <c r="A42" s="73"/>
      <c r="B42" s="46" t="s">
        <v>242</v>
      </c>
      <c r="C42" s="53" t="s">
        <v>218</v>
      </c>
      <c r="D42" s="21" t="s">
        <v>145</v>
      </c>
      <c r="E42" s="21" t="s">
        <v>153</v>
      </c>
      <c r="F42" s="21" t="s">
        <v>220</v>
      </c>
      <c r="G42" s="21"/>
      <c r="H42" s="221">
        <f>H43</f>
        <v>133.15</v>
      </c>
      <c r="I42" s="221">
        <f>I43</f>
        <v>102.26574</v>
      </c>
      <c r="J42" s="221">
        <f>J43</f>
        <v>0</v>
      </c>
      <c r="K42" s="31"/>
      <c r="L42" s="31"/>
      <c r="M42" s="31"/>
      <c r="N42" s="31"/>
      <c r="O42" s="31"/>
      <c r="P42" s="31"/>
    </row>
    <row r="43" spans="1:16" s="30" customFormat="1" ht="38.25">
      <c r="A43" s="73"/>
      <c r="B43" s="62" t="s">
        <v>86</v>
      </c>
      <c r="C43" s="53" t="s">
        <v>218</v>
      </c>
      <c r="D43" s="21" t="s">
        <v>145</v>
      </c>
      <c r="E43" s="21" t="s">
        <v>153</v>
      </c>
      <c r="F43" s="21" t="s">
        <v>231</v>
      </c>
      <c r="G43" s="21"/>
      <c r="H43" s="221">
        <f>H44+H45</f>
        <v>133.15</v>
      </c>
      <c r="I43" s="221">
        <f>I44</f>
        <v>102.26574</v>
      </c>
      <c r="J43" s="221">
        <f>J44</f>
        <v>0</v>
      </c>
      <c r="K43" s="31"/>
      <c r="L43" s="31"/>
      <c r="M43" s="31"/>
      <c r="N43" s="31"/>
      <c r="O43" s="31"/>
      <c r="P43" s="31"/>
    </row>
    <row r="44" spans="1:16" s="30" customFormat="1" ht="63.75">
      <c r="A44" s="73"/>
      <c r="B44" s="43" t="s">
        <v>186</v>
      </c>
      <c r="C44" s="53" t="s">
        <v>218</v>
      </c>
      <c r="D44" s="21" t="s">
        <v>145</v>
      </c>
      <c r="E44" s="21" t="s">
        <v>153</v>
      </c>
      <c r="F44" s="21" t="s">
        <v>231</v>
      </c>
      <c r="G44" s="21" t="s">
        <v>187</v>
      </c>
      <c r="H44" s="221">
        <f>133.6-0.45</f>
        <v>133.15</v>
      </c>
      <c r="I44" s="221">
        <f>93.25+9.01574</f>
        <v>102.26574</v>
      </c>
      <c r="J44" s="221"/>
      <c r="K44" s="31"/>
      <c r="L44" s="31"/>
      <c r="M44" s="31"/>
      <c r="N44" s="31"/>
      <c r="O44" s="31"/>
      <c r="P44" s="31"/>
    </row>
    <row r="45" spans="1:16" s="30" customFormat="1" ht="25.5" hidden="1">
      <c r="A45" s="73"/>
      <c r="B45" s="47" t="s">
        <v>188</v>
      </c>
      <c r="C45" s="88" t="s">
        <v>218</v>
      </c>
      <c r="D45" s="21" t="s">
        <v>145</v>
      </c>
      <c r="E45" s="21" t="s">
        <v>153</v>
      </c>
      <c r="F45" s="20" t="s">
        <v>231</v>
      </c>
      <c r="G45" s="20" t="s">
        <v>190</v>
      </c>
      <c r="H45" s="230">
        <f>10.1-10.1</f>
        <v>0</v>
      </c>
      <c r="I45" s="230"/>
      <c r="J45" s="230"/>
      <c r="K45" s="31">
        <v>-10.1</v>
      </c>
      <c r="L45" s="31"/>
      <c r="M45" s="31"/>
      <c r="N45" s="31"/>
      <c r="O45" s="31"/>
      <c r="P45" s="31"/>
    </row>
    <row r="46" spans="1:16" s="30" customFormat="1" ht="12.75">
      <c r="A46" s="73"/>
      <c r="B46" s="86" t="s">
        <v>183</v>
      </c>
      <c r="C46" s="39"/>
      <c r="D46" s="39"/>
      <c r="E46" s="39"/>
      <c r="F46" s="35"/>
      <c r="G46" s="39"/>
      <c r="H46" s="224">
        <f>H43</f>
        <v>133.15</v>
      </c>
      <c r="I46" s="223"/>
      <c r="J46" s="223"/>
      <c r="K46" s="31"/>
      <c r="L46" s="31"/>
      <c r="M46" s="31"/>
      <c r="N46" s="31"/>
      <c r="O46" s="31"/>
      <c r="P46" s="31"/>
    </row>
    <row r="47" spans="1:16" s="213" customFormat="1" ht="25.5">
      <c r="A47" s="73"/>
      <c r="B47" s="75" t="s">
        <v>207</v>
      </c>
      <c r="C47" s="302" t="s">
        <v>218</v>
      </c>
      <c r="D47" s="60" t="s">
        <v>153</v>
      </c>
      <c r="E47" s="60"/>
      <c r="F47" s="61"/>
      <c r="G47" s="61"/>
      <c r="H47" s="228">
        <f>H56+H48+H60+H64+H68</f>
        <v>383.21575</v>
      </c>
      <c r="I47" s="231">
        <f>I48</f>
        <v>8.440000000000001</v>
      </c>
      <c r="J47" s="231">
        <v>0</v>
      </c>
      <c r="K47" s="212"/>
      <c r="L47" s="212"/>
      <c r="M47" s="212"/>
      <c r="N47" s="212"/>
      <c r="O47" s="212"/>
      <c r="P47" s="212"/>
    </row>
    <row r="48" spans="1:16" s="30" customFormat="1" ht="12.75">
      <c r="A48" s="73"/>
      <c r="B48" s="75" t="s">
        <v>214</v>
      </c>
      <c r="C48" s="53" t="s">
        <v>218</v>
      </c>
      <c r="D48" s="60" t="s">
        <v>153</v>
      </c>
      <c r="E48" s="60" t="s">
        <v>147</v>
      </c>
      <c r="F48" s="61"/>
      <c r="G48" s="61"/>
      <c r="H48" s="228">
        <f>H49</f>
        <v>11.625</v>
      </c>
      <c r="I48" s="231">
        <f>I49+I53</f>
        <v>8.440000000000001</v>
      </c>
      <c r="J48" s="231"/>
      <c r="K48" s="31"/>
      <c r="L48" s="31"/>
      <c r="M48" s="31"/>
      <c r="N48" s="31"/>
      <c r="O48" s="31"/>
      <c r="P48" s="31"/>
    </row>
    <row r="49" spans="1:16" s="30" customFormat="1" ht="12.75">
      <c r="A49" s="73"/>
      <c r="B49" s="46" t="s">
        <v>242</v>
      </c>
      <c r="C49" s="53" t="s">
        <v>218</v>
      </c>
      <c r="D49" s="61" t="s">
        <v>153</v>
      </c>
      <c r="E49" s="61" t="s">
        <v>147</v>
      </c>
      <c r="F49" s="61" t="s">
        <v>220</v>
      </c>
      <c r="G49" s="61"/>
      <c r="H49" s="229">
        <f>H50+H53</f>
        <v>11.625</v>
      </c>
      <c r="I49" s="232">
        <f>I50</f>
        <v>1.08</v>
      </c>
      <c r="J49" s="231"/>
      <c r="K49" s="31"/>
      <c r="L49" s="31"/>
      <c r="M49" s="31"/>
      <c r="N49" s="31"/>
      <c r="O49" s="31"/>
      <c r="P49" s="31"/>
    </row>
    <row r="50" spans="1:16" s="30" customFormat="1" ht="51">
      <c r="A50" s="73"/>
      <c r="B50" s="164" t="s">
        <v>342</v>
      </c>
      <c r="C50" s="53" t="s">
        <v>218</v>
      </c>
      <c r="D50" s="61" t="s">
        <v>153</v>
      </c>
      <c r="E50" s="61" t="s">
        <v>147</v>
      </c>
      <c r="F50" s="61" t="s">
        <v>235</v>
      </c>
      <c r="G50" s="61"/>
      <c r="H50" s="229">
        <f>H51</f>
        <v>1.08</v>
      </c>
      <c r="I50" s="232">
        <f>I51</f>
        <v>1.08</v>
      </c>
      <c r="J50" s="231"/>
      <c r="K50" s="31"/>
      <c r="L50" s="31"/>
      <c r="M50" s="31"/>
      <c r="N50" s="31"/>
      <c r="O50" s="31"/>
      <c r="P50" s="31"/>
    </row>
    <row r="51" spans="1:16" s="30" customFormat="1" ht="63.75">
      <c r="A51" s="73"/>
      <c r="B51" s="89" t="s">
        <v>186</v>
      </c>
      <c r="C51" s="88" t="s">
        <v>218</v>
      </c>
      <c r="D51" s="61" t="s">
        <v>153</v>
      </c>
      <c r="E51" s="61" t="s">
        <v>147</v>
      </c>
      <c r="F51" s="63" t="s">
        <v>235</v>
      </c>
      <c r="G51" s="63" t="s">
        <v>187</v>
      </c>
      <c r="H51" s="226">
        <v>1.08</v>
      </c>
      <c r="I51" s="227">
        <v>1.08</v>
      </c>
      <c r="J51" s="233"/>
      <c r="K51" s="31"/>
      <c r="L51" s="31"/>
      <c r="M51" s="31"/>
      <c r="N51" s="31"/>
      <c r="O51" s="31"/>
      <c r="P51" s="31"/>
    </row>
    <row r="52" spans="1:16" s="30" customFormat="1" ht="12.75">
      <c r="A52" s="73"/>
      <c r="B52" s="86" t="s">
        <v>184</v>
      </c>
      <c r="C52" s="39"/>
      <c r="D52" s="61"/>
      <c r="E52" s="61"/>
      <c r="F52" s="39"/>
      <c r="G52" s="39"/>
      <c r="H52" s="224">
        <v>1.08</v>
      </c>
      <c r="I52" s="234"/>
      <c r="J52" s="235"/>
      <c r="K52" s="31"/>
      <c r="L52" s="31"/>
      <c r="M52" s="31"/>
      <c r="N52" s="31"/>
      <c r="O52" s="31"/>
      <c r="P52" s="31"/>
    </row>
    <row r="53" spans="1:16" s="30" customFormat="1" ht="93" customHeight="1">
      <c r="A53" s="73"/>
      <c r="B53" s="164" t="s">
        <v>50</v>
      </c>
      <c r="C53" s="39" t="s">
        <v>218</v>
      </c>
      <c r="D53" s="61" t="s">
        <v>153</v>
      </c>
      <c r="E53" s="61" t="s">
        <v>147</v>
      </c>
      <c r="F53" s="39" t="s">
        <v>279</v>
      </c>
      <c r="G53" s="39"/>
      <c r="H53" s="223">
        <f>H54</f>
        <v>10.545</v>
      </c>
      <c r="I53" s="225">
        <f>I54</f>
        <v>7.36</v>
      </c>
      <c r="J53" s="235"/>
      <c r="K53" s="31"/>
      <c r="L53" s="31"/>
      <c r="M53" s="31"/>
      <c r="N53" s="31"/>
      <c r="O53" s="31"/>
      <c r="P53" s="31"/>
    </row>
    <row r="54" spans="1:16" s="30" customFormat="1" ht="63.75">
      <c r="A54" s="73"/>
      <c r="B54" s="89" t="s">
        <v>186</v>
      </c>
      <c r="C54" s="39" t="s">
        <v>218</v>
      </c>
      <c r="D54" s="61" t="s">
        <v>153</v>
      </c>
      <c r="E54" s="61" t="s">
        <v>147</v>
      </c>
      <c r="F54" s="39" t="s">
        <v>279</v>
      </c>
      <c r="G54" s="39" t="s">
        <v>187</v>
      </c>
      <c r="H54" s="223">
        <v>10.545</v>
      </c>
      <c r="I54" s="225">
        <v>7.36</v>
      </c>
      <c r="J54" s="235"/>
      <c r="K54" s="31"/>
      <c r="L54" s="31"/>
      <c r="M54" s="31"/>
      <c r="N54" s="31"/>
      <c r="O54" s="31"/>
      <c r="P54" s="31"/>
    </row>
    <row r="55" spans="1:16" s="30" customFormat="1" ht="12.75">
      <c r="A55" s="73"/>
      <c r="B55" s="86" t="s">
        <v>183</v>
      </c>
      <c r="C55" s="39"/>
      <c r="D55" s="61"/>
      <c r="E55" s="61"/>
      <c r="F55" s="39"/>
      <c r="G55" s="39"/>
      <c r="H55" s="224">
        <v>10.545</v>
      </c>
      <c r="I55" s="235"/>
      <c r="J55" s="235"/>
      <c r="K55" s="31"/>
      <c r="L55" s="31"/>
      <c r="M55" s="31"/>
      <c r="N55" s="31"/>
      <c r="O55" s="31"/>
      <c r="P55" s="31"/>
    </row>
    <row r="56" spans="1:16" s="30" customFormat="1" ht="38.25" hidden="1">
      <c r="A56" s="73"/>
      <c r="B56" s="75" t="s">
        <v>280</v>
      </c>
      <c r="C56" s="39" t="s">
        <v>218</v>
      </c>
      <c r="D56" s="40" t="s">
        <v>153</v>
      </c>
      <c r="E56" s="40" t="s">
        <v>168</v>
      </c>
      <c r="F56" s="39"/>
      <c r="G56" s="39"/>
      <c r="H56" s="236">
        <f>H57</f>
        <v>0</v>
      </c>
      <c r="I56" s="225"/>
      <c r="J56" s="225"/>
      <c r="K56" s="31"/>
      <c r="L56" s="31"/>
      <c r="M56" s="31"/>
      <c r="N56" s="31"/>
      <c r="O56" s="31"/>
      <c r="P56" s="31"/>
    </row>
    <row r="57" spans="1:16" s="30" customFormat="1" ht="12.75" hidden="1">
      <c r="A57" s="73"/>
      <c r="B57" s="46" t="s">
        <v>242</v>
      </c>
      <c r="C57" s="39" t="s">
        <v>218</v>
      </c>
      <c r="D57" s="39" t="s">
        <v>153</v>
      </c>
      <c r="E57" s="39" t="s">
        <v>168</v>
      </c>
      <c r="F57" s="39" t="s">
        <v>220</v>
      </c>
      <c r="G57" s="39"/>
      <c r="H57" s="223">
        <f>H58</f>
        <v>0</v>
      </c>
      <c r="I57" s="225"/>
      <c r="J57" s="225"/>
      <c r="K57" s="31"/>
      <c r="L57" s="31"/>
      <c r="M57" s="31"/>
      <c r="N57" s="31"/>
      <c r="O57" s="31"/>
      <c r="P57" s="31"/>
    </row>
    <row r="58" spans="1:16" s="30" customFormat="1" ht="38.25" hidden="1">
      <c r="A58" s="73"/>
      <c r="B58" s="165" t="s">
        <v>331</v>
      </c>
      <c r="C58" s="41" t="s">
        <v>218</v>
      </c>
      <c r="D58" s="39" t="s">
        <v>153</v>
      </c>
      <c r="E58" s="39" t="s">
        <v>168</v>
      </c>
      <c r="F58" s="41" t="s">
        <v>282</v>
      </c>
      <c r="G58" s="41"/>
      <c r="H58" s="237">
        <f>H59</f>
        <v>0</v>
      </c>
      <c r="I58" s="238"/>
      <c r="J58" s="238"/>
      <c r="K58" s="31"/>
      <c r="L58" s="31"/>
      <c r="M58" s="31"/>
      <c r="N58" s="31"/>
      <c r="O58" s="31"/>
      <c r="P58" s="31"/>
    </row>
    <row r="59" spans="1:16" s="30" customFormat="1" ht="25.5" hidden="1">
      <c r="A59" s="73"/>
      <c r="B59" s="67" t="s">
        <v>188</v>
      </c>
      <c r="C59" s="41" t="s">
        <v>218</v>
      </c>
      <c r="D59" s="39" t="s">
        <v>153</v>
      </c>
      <c r="E59" s="39" t="s">
        <v>168</v>
      </c>
      <c r="F59" s="41" t="s">
        <v>282</v>
      </c>
      <c r="G59" s="41" t="s">
        <v>190</v>
      </c>
      <c r="H59" s="237"/>
      <c r="I59" s="238"/>
      <c r="J59" s="238"/>
      <c r="K59" s="31"/>
      <c r="L59" s="31"/>
      <c r="M59" s="31"/>
      <c r="N59" s="31"/>
      <c r="O59" s="31"/>
      <c r="P59" s="31"/>
    </row>
    <row r="60" spans="1:16" s="30" customFormat="1" ht="12.75" hidden="1">
      <c r="A60" s="73"/>
      <c r="B60" s="75" t="s">
        <v>208</v>
      </c>
      <c r="C60" s="39" t="s">
        <v>218</v>
      </c>
      <c r="D60" s="40" t="s">
        <v>153</v>
      </c>
      <c r="E60" s="40" t="s">
        <v>164</v>
      </c>
      <c r="F60" s="39"/>
      <c r="G60" s="39"/>
      <c r="H60" s="236">
        <f>H61</f>
        <v>0</v>
      </c>
      <c r="I60" s="225"/>
      <c r="J60" s="225"/>
      <c r="K60" s="31"/>
      <c r="L60" s="31"/>
      <c r="M60" s="31"/>
      <c r="N60" s="31"/>
      <c r="O60" s="31"/>
      <c r="P60" s="31"/>
    </row>
    <row r="61" spans="1:16" s="30" customFormat="1" ht="12.75" hidden="1">
      <c r="A61" s="73"/>
      <c r="B61" s="46" t="s">
        <v>242</v>
      </c>
      <c r="C61" s="39" t="s">
        <v>218</v>
      </c>
      <c r="D61" s="39" t="s">
        <v>153</v>
      </c>
      <c r="E61" s="39" t="s">
        <v>164</v>
      </c>
      <c r="F61" s="39" t="s">
        <v>220</v>
      </c>
      <c r="G61" s="39"/>
      <c r="H61" s="223">
        <f>H62</f>
        <v>0</v>
      </c>
      <c r="I61" s="225"/>
      <c r="J61" s="225"/>
      <c r="K61" s="31"/>
      <c r="L61" s="31"/>
      <c r="M61" s="31"/>
      <c r="N61" s="31"/>
      <c r="O61" s="31"/>
      <c r="P61" s="31"/>
    </row>
    <row r="62" spans="1:16" s="30" customFormat="1" ht="25.5" hidden="1">
      <c r="A62" s="73"/>
      <c r="B62" s="46" t="s">
        <v>243</v>
      </c>
      <c r="C62" s="39" t="s">
        <v>218</v>
      </c>
      <c r="D62" s="39" t="s">
        <v>153</v>
      </c>
      <c r="E62" s="39" t="s">
        <v>164</v>
      </c>
      <c r="F62" s="39" t="s">
        <v>232</v>
      </c>
      <c r="G62" s="39"/>
      <c r="H62" s="223">
        <f>H63</f>
        <v>0</v>
      </c>
      <c r="I62" s="225"/>
      <c r="J62" s="225"/>
      <c r="K62" s="31"/>
      <c r="L62" s="31"/>
      <c r="M62" s="31"/>
      <c r="N62" s="31"/>
      <c r="O62" s="31"/>
      <c r="P62" s="31"/>
    </row>
    <row r="63" spans="1:16" s="30" customFormat="1" ht="25.5" hidden="1">
      <c r="A63" s="73"/>
      <c r="B63" s="67" t="s">
        <v>188</v>
      </c>
      <c r="C63" s="39" t="s">
        <v>218</v>
      </c>
      <c r="D63" s="39" t="s">
        <v>153</v>
      </c>
      <c r="E63" s="39" t="s">
        <v>164</v>
      </c>
      <c r="F63" s="39" t="s">
        <v>232</v>
      </c>
      <c r="G63" s="35" t="s">
        <v>190</v>
      </c>
      <c r="H63" s="223"/>
      <c r="I63" s="225"/>
      <c r="J63" s="225"/>
      <c r="K63" s="144"/>
      <c r="L63" s="31"/>
      <c r="M63" s="31"/>
      <c r="N63" s="31"/>
      <c r="O63" s="31"/>
      <c r="P63" s="31"/>
    </row>
    <row r="64" spans="1:16" s="30" customFormat="1" ht="38.25">
      <c r="A64" s="73"/>
      <c r="B64" s="331" t="s">
        <v>280</v>
      </c>
      <c r="C64" s="40" t="s">
        <v>218</v>
      </c>
      <c r="D64" s="40" t="s">
        <v>153</v>
      </c>
      <c r="E64" s="40" t="s">
        <v>168</v>
      </c>
      <c r="F64" s="40"/>
      <c r="G64" s="36"/>
      <c r="H64" s="236">
        <f>H65</f>
        <v>168.822</v>
      </c>
      <c r="I64" s="235"/>
      <c r="J64" s="235"/>
      <c r="K64" s="144"/>
      <c r="L64" s="31"/>
      <c r="M64" s="31"/>
      <c r="N64" s="31"/>
      <c r="O64" s="31"/>
      <c r="P64" s="31"/>
    </row>
    <row r="65" spans="1:16" s="30" customFormat="1" ht="12.75">
      <c r="A65" s="73"/>
      <c r="B65" s="46" t="s">
        <v>242</v>
      </c>
      <c r="C65" s="39" t="s">
        <v>218</v>
      </c>
      <c r="D65" s="39" t="s">
        <v>153</v>
      </c>
      <c r="E65" s="39" t="s">
        <v>168</v>
      </c>
      <c r="F65" s="39" t="s">
        <v>220</v>
      </c>
      <c r="G65" s="35"/>
      <c r="H65" s="223">
        <f>H66</f>
        <v>168.822</v>
      </c>
      <c r="I65" s="225"/>
      <c r="J65" s="225"/>
      <c r="K65" s="144"/>
      <c r="L65" s="31"/>
      <c r="M65" s="31"/>
      <c r="N65" s="31"/>
      <c r="O65" s="31"/>
      <c r="P65" s="31"/>
    </row>
    <row r="66" spans="1:16" s="30" customFormat="1" ht="39.75" customHeight="1">
      <c r="A66" s="73"/>
      <c r="B66" s="46" t="s">
        <v>343</v>
      </c>
      <c r="C66" s="39" t="s">
        <v>218</v>
      </c>
      <c r="D66" s="39" t="s">
        <v>153</v>
      </c>
      <c r="E66" s="39" t="s">
        <v>168</v>
      </c>
      <c r="F66" s="39" t="s">
        <v>282</v>
      </c>
      <c r="G66" s="35"/>
      <c r="H66" s="223">
        <f>H67</f>
        <v>168.822</v>
      </c>
      <c r="I66" s="225"/>
      <c r="J66" s="225"/>
      <c r="K66" s="144"/>
      <c r="L66" s="31"/>
      <c r="M66" s="31"/>
      <c r="N66" s="31"/>
      <c r="O66" s="31"/>
      <c r="P66" s="31"/>
    </row>
    <row r="67" spans="1:16" s="30" customFormat="1" ht="25.5">
      <c r="A67" s="73"/>
      <c r="B67" s="67" t="s">
        <v>188</v>
      </c>
      <c r="C67" s="39" t="s">
        <v>218</v>
      </c>
      <c r="D67" s="39" t="s">
        <v>153</v>
      </c>
      <c r="E67" s="39" t="s">
        <v>168</v>
      </c>
      <c r="F67" s="39" t="s">
        <v>282</v>
      </c>
      <c r="G67" s="35" t="s">
        <v>190</v>
      </c>
      <c r="H67" s="223">
        <f>100-7.86+57.86+7.86+10.962</f>
        <v>168.822</v>
      </c>
      <c r="I67" s="225"/>
      <c r="J67" s="225"/>
      <c r="K67" s="144"/>
      <c r="L67" s="31"/>
      <c r="M67" s="31"/>
      <c r="N67" s="31"/>
      <c r="O67" s="31"/>
      <c r="P67" s="31"/>
    </row>
    <row r="68" spans="1:16" s="30" customFormat="1" ht="12.75">
      <c r="A68" s="73"/>
      <c r="B68" s="343" t="s">
        <v>208</v>
      </c>
      <c r="C68" s="40" t="s">
        <v>218</v>
      </c>
      <c r="D68" s="40" t="s">
        <v>153</v>
      </c>
      <c r="E68" s="40" t="s">
        <v>164</v>
      </c>
      <c r="F68" s="40"/>
      <c r="G68" s="36"/>
      <c r="H68" s="236">
        <f>H69</f>
        <v>202.76875</v>
      </c>
      <c r="I68" s="235"/>
      <c r="J68" s="235"/>
      <c r="K68" s="144"/>
      <c r="L68" s="31"/>
      <c r="M68" s="31"/>
      <c r="N68" s="31"/>
      <c r="O68" s="31"/>
      <c r="P68" s="31"/>
    </row>
    <row r="69" spans="1:16" s="30" customFormat="1" ht="12.75">
      <c r="A69" s="73"/>
      <c r="B69" s="46" t="s">
        <v>242</v>
      </c>
      <c r="C69" s="39" t="s">
        <v>218</v>
      </c>
      <c r="D69" s="39" t="s">
        <v>153</v>
      </c>
      <c r="E69" s="39" t="s">
        <v>164</v>
      </c>
      <c r="F69" s="39" t="s">
        <v>220</v>
      </c>
      <c r="G69" s="35"/>
      <c r="H69" s="223">
        <f>H70</f>
        <v>202.76875</v>
      </c>
      <c r="I69" s="225"/>
      <c r="J69" s="225"/>
      <c r="K69" s="144"/>
      <c r="L69" s="31"/>
      <c r="M69" s="31"/>
      <c r="N69" s="31"/>
      <c r="O69" s="31"/>
      <c r="P69" s="31"/>
    </row>
    <row r="70" spans="1:16" s="30" customFormat="1" ht="38.25">
      <c r="A70" s="73"/>
      <c r="B70" s="46" t="s">
        <v>344</v>
      </c>
      <c r="C70" s="39" t="s">
        <v>218</v>
      </c>
      <c r="D70" s="39" t="s">
        <v>153</v>
      </c>
      <c r="E70" s="39" t="s">
        <v>164</v>
      </c>
      <c r="F70" s="39" t="s">
        <v>232</v>
      </c>
      <c r="G70" s="35"/>
      <c r="H70" s="223">
        <f>H71</f>
        <v>202.76875</v>
      </c>
      <c r="I70" s="225"/>
      <c r="J70" s="225"/>
      <c r="K70" s="144"/>
      <c r="L70" s="31"/>
      <c r="M70" s="31"/>
      <c r="N70" s="31"/>
      <c r="O70" s="31"/>
      <c r="P70" s="31"/>
    </row>
    <row r="71" spans="1:16" s="30" customFormat="1" ht="25.5">
      <c r="A71" s="73"/>
      <c r="B71" s="67" t="s">
        <v>188</v>
      </c>
      <c r="C71" s="39" t="s">
        <v>218</v>
      </c>
      <c r="D71" s="39" t="s">
        <v>153</v>
      </c>
      <c r="E71" s="39" t="s">
        <v>164</v>
      </c>
      <c r="F71" s="39" t="s">
        <v>232</v>
      </c>
      <c r="G71" s="35" t="s">
        <v>190</v>
      </c>
      <c r="H71" s="223">
        <f>179.63+35.538-12.39925</f>
        <v>202.76875</v>
      </c>
      <c r="I71" s="225"/>
      <c r="J71" s="225"/>
      <c r="K71" s="144"/>
      <c r="L71" s="31"/>
      <c r="M71" s="31"/>
      <c r="N71" s="31"/>
      <c r="O71" s="31"/>
      <c r="P71" s="31"/>
    </row>
    <row r="72" spans="1:16" s="213" customFormat="1" ht="15">
      <c r="A72" s="73"/>
      <c r="B72" s="71" t="s">
        <v>215</v>
      </c>
      <c r="C72" s="40" t="s">
        <v>218</v>
      </c>
      <c r="D72" s="40" t="s">
        <v>147</v>
      </c>
      <c r="E72" s="40"/>
      <c r="F72" s="40"/>
      <c r="G72" s="75"/>
      <c r="H72" s="236">
        <f>H73+H86</f>
        <v>558.88346</v>
      </c>
      <c r="I72" s="225"/>
      <c r="J72" s="225"/>
      <c r="K72" s="212"/>
      <c r="L72" s="212"/>
      <c r="M72" s="212"/>
      <c r="N72" s="212"/>
      <c r="O72" s="212"/>
      <c r="P72" s="212"/>
    </row>
    <row r="73" spans="1:16" s="213" customFormat="1" ht="15">
      <c r="A73" s="73"/>
      <c r="B73" s="306" t="s">
        <v>283</v>
      </c>
      <c r="C73" s="35" t="s">
        <v>218</v>
      </c>
      <c r="D73" s="40" t="s">
        <v>147</v>
      </c>
      <c r="E73" s="40" t="s">
        <v>168</v>
      </c>
      <c r="F73" s="40"/>
      <c r="G73" s="40"/>
      <c r="H73" s="239">
        <f>H77+H74</f>
        <v>95.28346</v>
      </c>
      <c r="I73" s="225"/>
      <c r="J73" s="225"/>
      <c r="K73" s="212"/>
      <c r="L73" s="212"/>
      <c r="M73" s="212"/>
      <c r="N73" s="212"/>
      <c r="O73" s="212"/>
      <c r="P73" s="212"/>
    </row>
    <row r="74" spans="1:16" s="30" customFormat="1" ht="12.75">
      <c r="A74" s="73"/>
      <c r="B74" s="155" t="s">
        <v>242</v>
      </c>
      <c r="C74" s="35" t="s">
        <v>218</v>
      </c>
      <c r="D74" s="39" t="s">
        <v>147</v>
      </c>
      <c r="E74" s="39" t="s">
        <v>168</v>
      </c>
      <c r="F74" s="39" t="s">
        <v>220</v>
      </c>
      <c r="G74" s="40"/>
      <c r="H74" s="239">
        <f>H75</f>
        <v>95.28346</v>
      </c>
      <c r="I74" s="225"/>
      <c r="J74" s="225"/>
      <c r="K74" s="31"/>
      <c r="L74" s="31"/>
      <c r="M74" s="31"/>
      <c r="N74" s="31"/>
      <c r="O74" s="31"/>
      <c r="P74" s="31"/>
    </row>
    <row r="75" spans="1:16" s="30" customFormat="1" ht="30" customHeight="1">
      <c r="A75" s="73"/>
      <c r="B75" s="155" t="s">
        <v>70</v>
      </c>
      <c r="C75" s="35" t="s">
        <v>218</v>
      </c>
      <c r="D75" s="39" t="s">
        <v>147</v>
      </c>
      <c r="E75" s="39" t="s">
        <v>168</v>
      </c>
      <c r="F75" s="39" t="s">
        <v>32</v>
      </c>
      <c r="G75" s="40"/>
      <c r="H75" s="240">
        <f>H76</f>
        <v>95.28346</v>
      </c>
      <c r="I75" s="225"/>
      <c r="J75" s="225"/>
      <c r="K75" s="31"/>
      <c r="L75" s="31"/>
      <c r="M75" s="31"/>
      <c r="N75" s="31"/>
      <c r="O75" s="31"/>
      <c r="P75" s="31"/>
    </row>
    <row r="76" spans="1:16" s="30" customFormat="1" ht="25.5">
      <c r="A76" s="73"/>
      <c r="B76" s="67" t="s">
        <v>188</v>
      </c>
      <c r="C76" s="35" t="s">
        <v>218</v>
      </c>
      <c r="D76" s="39" t="s">
        <v>147</v>
      </c>
      <c r="E76" s="39" t="s">
        <v>168</v>
      </c>
      <c r="F76" s="39" t="s">
        <v>32</v>
      </c>
      <c r="G76" s="39" t="s">
        <v>190</v>
      </c>
      <c r="H76" s="240">
        <v>95.28346</v>
      </c>
      <c r="I76" s="225"/>
      <c r="J76" s="225"/>
      <c r="K76" s="31"/>
      <c r="L76" s="31"/>
      <c r="M76" s="31"/>
      <c r="N76" s="31"/>
      <c r="O76" s="31"/>
      <c r="P76" s="31"/>
    </row>
    <row r="77" spans="1:16" s="30" customFormat="1" ht="102" hidden="1">
      <c r="A77" s="73"/>
      <c r="B77" s="145" t="s">
        <v>332</v>
      </c>
      <c r="C77" s="131" t="s">
        <v>218</v>
      </c>
      <c r="D77" s="137" t="s">
        <v>147</v>
      </c>
      <c r="E77" s="137" t="s">
        <v>168</v>
      </c>
      <c r="F77" s="94" t="s">
        <v>286</v>
      </c>
      <c r="G77" s="154"/>
      <c r="H77" s="241">
        <f>H80+H83+H78</f>
        <v>0</v>
      </c>
      <c r="I77" s="242"/>
      <c r="J77" s="242"/>
      <c r="K77" s="31"/>
      <c r="L77" s="31"/>
      <c r="M77" s="31"/>
      <c r="N77" s="31"/>
      <c r="O77" s="31"/>
      <c r="P77" s="31"/>
    </row>
    <row r="78" spans="1:16" s="30" customFormat="1" ht="127.5" hidden="1">
      <c r="A78" s="73"/>
      <c r="B78" s="166" t="s">
        <v>333</v>
      </c>
      <c r="C78" s="35" t="s">
        <v>218</v>
      </c>
      <c r="D78" s="39" t="s">
        <v>147</v>
      </c>
      <c r="E78" s="39" t="s">
        <v>168</v>
      </c>
      <c r="F78" s="41" t="s">
        <v>287</v>
      </c>
      <c r="G78" s="81"/>
      <c r="H78" s="223">
        <f>H79</f>
        <v>0</v>
      </c>
      <c r="I78" s="225"/>
      <c r="J78" s="225"/>
      <c r="K78" s="31"/>
      <c r="L78" s="31"/>
      <c r="M78" s="31"/>
      <c r="N78" s="31"/>
      <c r="O78" s="31"/>
      <c r="P78" s="31"/>
    </row>
    <row r="79" spans="1:16" s="30" customFormat="1" ht="25.5" hidden="1">
      <c r="A79" s="73"/>
      <c r="B79" s="46" t="s">
        <v>188</v>
      </c>
      <c r="C79" s="35" t="s">
        <v>218</v>
      </c>
      <c r="D79" s="39" t="s">
        <v>147</v>
      </c>
      <c r="E79" s="39" t="s">
        <v>168</v>
      </c>
      <c r="F79" s="41" t="s">
        <v>287</v>
      </c>
      <c r="G79" s="81" t="s">
        <v>190</v>
      </c>
      <c r="H79" s="223"/>
      <c r="I79" s="225"/>
      <c r="J79" s="225"/>
      <c r="K79" s="31"/>
      <c r="L79" s="31"/>
      <c r="M79" s="31"/>
      <c r="N79" s="31"/>
      <c r="O79" s="31"/>
      <c r="P79" s="31"/>
    </row>
    <row r="80" spans="1:16" s="30" customFormat="1" ht="140.25" hidden="1">
      <c r="A80" s="73"/>
      <c r="B80" s="146" t="s">
        <v>3</v>
      </c>
      <c r="C80" s="35" t="s">
        <v>218</v>
      </c>
      <c r="D80" s="39" t="s">
        <v>147</v>
      </c>
      <c r="E80" s="39" t="s">
        <v>168</v>
      </c>
      <c r="F80" s="41" t="s">
        <v>289</v>
      </c>
      <c r="G80" s="81"/>
      <c r="H80" s="223">
        <f>H81</f>
        <v>0</v>
      </c>
      <c r="I80" s="225"/>
      <c r="J80" s="225"/>
      <c r="K80" s="31"/>
      <c r="L80" s="31"/>
      <c r="M80" s="31"/>
      <c r="N80" s="31"/>
      <c r="O80" s="31"/>
      <c r="P80" s="31"/>
    </row>
    <row r="81" spans="1:16" s="30" customFormat="1" ht="25.5" hidden="1">
      <c r="A81" s="73"/>
      <c r="B81" s="46" t="s">
        <v>188</v>
      </c>
      <c r="C81" s="35" t="s">
        <v>218</v>
      </c>
      <c r="D81" s="39" t="s">
        <v>147</v>
      </c>
      <c r="E81" s="39" t="s">
        <v>168</v>
      </c>
      <c r="F81" s="41" t="s">
        <v>289</v>
      </c>
      <c r="G81" s="81" t="s">
        <v>190</v>
      </c>
      <c r="H81" s="223"/>
      <c r="I81" s="225"/>
      <c r="J81" s="225"/>
      <c r="K81" s="31"/>
      <c r="L81" s="31"/>
      <c r="M81" s="31"/>
      <c r="N81" s="31"/>
      <c r="O81" s="31"/>
      <c r="P81" s="31"/>
    </row>
    <row r="82" spans="1:16" s="30" customFormat="1" ht="12.75" hidden="1">
      <c r="A82" s="73"/>
      <c r="B82" s="86" t="s">
        <v>217</v>
      </c>
      <c r="C82" s="35"/>
      <c r="D82" s="39"/>
      <c r="E82" s="39"/>
      <c r="F82" s="41"/>
      <c r="G82" s="81"/>
      <c r="H82" s="224"/>
      <c r="I82" s="225"/>
      <c r="J82" s="225"/>
      <c r="K82" s="31"/>
      <c r="L82" s="31"/>
      <c r="M82" s="31"/>
      <c r="N82" s="31"/>
      <c r="O82" s="31"/>
      <c r="P82" s="31"/>
    </row>
    <row r="83" spans="1:16" s="30" customFormat="1" ht="127.5" hidden="1">
      <c r="A83" s="73"/>
      <c r="B83" s="166" t="s">
        <v>4</v>
      </c>
      <c r="C83" s="35" t="s">
        <v>218</v>
      </c>
      <c r="D83" s="39" t="s">
        <v>147</v>
      </c>
      <c r="E83" s="39" t="s">
        <v>168</v>
      </c>
      <c r="F83" s="39" t="s">
        <v>291</v>
      </c>
      <c r="G83" s="39"/>
      <c r="H83" s="223">
        <f>H84</f>
        <v>0</v>
      </c>
      <c r="I83" s="225"/>
      <c r="J83" s="225"/>
      <c r="K83" s="31"/>
      <c r="L83" s="31"/>
      <c r="M83" s="31"/>
      <c r="N83" s="31"/>
      <c r="O83" s="31"/>
      <c r="P83" s="31"/>
    </row>
    <row r="84" spans="1:16" s="30" customFormat="1" ht="25.5" hidden="1">
      <c r="A84" s="73"/>
      <c r="B84" s="46" t="s">
        <v>188</v>
      </c>
      <c r="C84" s="35" t="s">
        <v>218</v>
      </c>
      <c r="D84" s="39" t="s">
        <v>147</v>
      </c>
      <c r="E84" s="39" t="s">
        <v>168</v>
      </c>
      <c r="F84" s="39" t="s">
        <v>291</v>
      </c>
      <c r="G84" s="39" t="s">
        <v>190</v>
      </c>
      <c r="H84" s="237"/>
      <c r="I84" s="225"/>
      <c r="J84" s="225"/>
      <c r="K84" s="31"/>
      <c r="L84" s="31"/>
      <c r="M84" s="31"/>
      <c r="N84" s="31"/>
      <c r="O84" s="31"/>
      <c r="P84" s="31"/>
    </row>
    <row r="85" spans="1:16" s="30" customFormat="1" ht="12.75" hidden="1">
      <c r="A85" s="73"/>
      <c r="B85" s="147" t="s">
        <v>180</v>
      </c>
      <c r="C85" s="35"/>
      <c r="D85" s="35"/>
      <c r="E85" s="35"/>
      <c r="F85" s="39"/>
      <c r="G85" s="39"/>
      <c r="H85" s="224"/>
      <c r="I85" s="225"/>
      <c r="J85" s="225"/>
      <c r="K85" s="31"/>
      <c r="L85" s="31"/>
      <c r="M85" s="31"/>
      <c r="N85" s="31"/>
      <c r="O85" s="31"/>
      <c r="P85" s="31"/>
    </row>
    <row r="86" spans="1:16" s="213" customFormat="1" ht="25.5">
      <c r="A86" s="73"/>
      <c r="B86" s="307" t="s">
        <v>216</v>
      </c>
      <c r="C86" s="35" t="s">
        <v>218</v>
      </c>
      <c r="D86" s="36" t="s">
        <v>147</v>
      </c>
      <c r="E86" s="36" t="s">
        <v>292</v>
      </c>
      <c r="F86" s="36"/>
      <c r="G86" s="36"/>
      <c r="H86" s="236">
        <f>H87+H91+H98</f>
        <v>463.6</v>
      </c>
      <c r="I86" s="225"/>
      <c r="J86" s="225"/>
      <c r="K86" s="212"/>
      <c r="L86" s="212"/>
      <c r="M86" s="212"/>
      <c r="N86" s="212"/>
      <c r="O86" s="212"/>
      <c r="P86" s="212"/>
    </row>
    <row r="87" spans="1:16" s="30" customFormat="1" ht="12.75">
      <c r="A87" s="73"/>
      <c r="B87" s="115" t="s">
        <v>240</v>
      </c>
      <c r="C87" s="35" t="s">
        <v>218</v>
      </c>
      <c r="D87" s="35" t="s">
        <v>147</v>
      </c>
      <c r="E87" s="35" t="s">
        <v>292</v>
      </c>
      <c r="F87" s="35" t="s">
        <v>220</v>
      </c>
      <c r="G87" s="35"/>
      <c r="H87" s="243">
        <f>H88</f>
        <v>397.6</v>
      </c>
      <c r="I87" s="225"/>
      <c r="J87" s="225"/>
      <c r="K87" s="31"/>
      <c r="L87" s="31"/>
      <c r="M87" s="31"/>
      <c r="N87" s="31"/>
      <c r="O87" s="31"/>
      <c r="P87" s="31"/>
    </row>
    <row r="88" spans="1:16" s="30" customFormat="1" ht="51">
      <c r="A88" s="73"/>
      <c r="B88" s="148" t="s">
        <v>87</v>
      </c>
      <c r="C88" s="35" t="s">
        <v>218</v>
      </c>
      <c r="D88" s="35" t="s">
        <v>147</v>
      </c>
      <c r="E88" s="35" t="s">
        <v>292</v>
      </c>
      <c r="F88" s="35" t="s">
        <v>294</v>
      </c>
      <c r="G88" s="35"/>
      <c r="H88" s="243">
        <f>H89</f>
        <v>397.6</v>
      </c>
      <c r="I88" s="225"/>
      <c r="J88" s="225"/>
      <c r="K88" s="31"/>
      <c r="L88" s="31"/>
      <c r="M88" s="31"/>
      <c r="N88" s="31"/>
      <c r="O88" s="31"/>
      <c r="P88" s="31"/>
    </row>
    <row r="89" spans="1:16" s="30" customFormat="1" ht="25.5">
      <c r="A89" s="73"/>
      <c r="B89" s="49" t="s">
        <v>188</v>
      </c>
      <c r="C89" s="35" t="s">
        <v>218</v>
      </c>
      <c r="D89" s="35" t="s">
        <v>147</v>
      </c>
      <c r="E89" s="35" t="s">
        <v>292</v>
      </c>
      <c r="F89" s="35" t="s">
        <v>5</v>
      </c>
      <c r="G89" s="35" t="s">
        <v>190</v>
      </c>
      <c r="H89" s="243">
        <f>300+97.6</f>
        <v>397.6</v>
      </c>
      <c r="I89" s="225"/>
      <c r="J89" s="225"/>
      <c r="K89" s="31"/>
      <c r="L89" s="31"/>
      <c r="M89" s="31"/>
      <c r="N89" s="31"/>
      <c r="O89" s="31"/>
      <c r="P89" s="31"/>
    </row>
    <row r="90" spans="1:16" s="30" customFormat="1" ht="12.75">
      <c r="A90" s="73"/>
      <c r="B90" s="86" t="s">
        <v>6</v>
      </c>
      <c r="C90" s="35"/>
      <c r="D90" s="35"/>
      <c r="E90" s="35"/>
      <c r="F90" s="35"/>
      <c r="G90" s="35"/>
      <c r="H90" s="244">
        <v>397.6</v>
      </c>
      <c r="I90" s="225"/>
      <c r="J90" s="225"/>
      <c r="K90" s="31"/>
      <c r="L90" s="31"/>
      <c r="M90" s="31"/>
      <c r="N90" s="31"/>
      <c r="O90" s="31"/>
      <c r="P90" s="31"/>
    </row>
    <row r="91" spans="1:16" s="30" customFormat="1" ht="76.5" hidden="1">
      <c r="A91" s="73"/>
      <c r="B91" s="67" t="s">
        <v>284</v>
      </c>
      <c r="C91" s="39" t="s">
        <v>218</v>
      </c>
      <c r="D91" s="39" t="s">
        <v>147</v>
      </c>
      <c r="E91" s="39" t="s">
        <v>292</v>
      </c>
      <c r="F91" s="40" t="s">
        <v>285</v>
      </c>
      <c r="G91" s="35"/>
      <c r="H91" s="243">
        <f>H92</f>
        <v>0</v>
      </c>
      <c r="I91" s="225"/>
      <c r="J91" s="225"/>
      <c r="K91" s="31"/>
      <c r="L91" s="31"/>
      <c r="M91" s="31"/>
      <c r="N91" s="31"/>
      <c r="O91" s="31"/>
      <c r="P91" s="31"/>
    </row>
    <row r="92" spans="1:16" s="30" customFormat="1" ht="105.75" customHeight="1" hidden="1">
      <c r="A92" s="73"/>
      <c r="B92" s="163" t="s">
        <v>7</v>
      </c>
      <c r="C92" s="39" t="s">
        <v>218</v>
      </c>
      <c r="D92" s="39" t="s">
        <v>147</v>
      </c>
      <c r="E92" s="39" t="s">
        <v>292</v>
      </c>
      <c r="F92" s="39" t="s">
        <v>8</v>
      </c>
      <c r="G92" s="39"/>
      <c r="H92" s="225">
        <f>H93+H96</f>
        <v>0</v>
      </c>
      <c r="I92" s="225"/>
      <c r="J92" s="225"/>
      <c r="K92" s="31"/>
      <c r="L92" s="31"/>
      <c r="M92" s="31"/>
      <c r="N92" s="31"/>
      <c r="O92" s="31"/>
      <c r="P92" s="31"/>
    </row>
    <row r="93" spans="1:16" s="30" customFormat="1" ht="140.25" customHeight="1" hidden="1">
      <c r="A93" s="73"/>
      <c r="B93" s="146" t="s">
        <v>375</v>
      </c>
      <c r="C93" s="35" t="s">
        <v>218</v>
      </c>
      <c r="D93" s="39" t="s">
        <v>147</v>
      </c>
      <c r="E93" s="39" t="s">
        <v>292</v>
      </c>
      <c r="F93" s="39" t="s">
        <v>9</v>
      </c>
      <c r="G93" s="39"/>
      <c r="H93" s="223">
        <f>H94</f>
        <v>0</v>
      </c>
      <c r="I93" s="225"/>
      <c r="J93" s="225"/>
      <c r="K93" s="31"/>
      <c r="L93" s="31"/>
      <c r="M93" s="31"/>
      <c r="N93" s="31"/>
      <c r="O93" s="31"/>
      <c r="P93" s="31"/>
    </row>
    <row r="94" spans="1:16" s="30" customFormat="1" ht="25.5" hidden="1">
      <c r="A94" s="73"/>
      <c r="B94" s="46" t="s">
        <v>188</v>
      </c>
      <c r="C94" s="35" t="s">
        <v>218</v>
      </c>
      <c r="D94" s="39" t="s">
        <v>147</v>
      </c>
      <c r="E94" s="39" t="s">
        <v>292</v>
      </c>
      <c r="F94" s="39" t="s">
        <v>9</v>
      </c>
      <c r="G94" s="39" t="s">
        <v>190</v>
      </c>
      <c r="H94" s="223">
        <f>384.97-384.97</f>
        <v>0</v>
      </c>
      <c r="I94" s="225"/>
      <c r="J94" s="225"/>
      <c r="K94" s="31">
        <v>-384.97</v>
      </c>
      <c r="L94" s="31"/>
      <c r="M94" s="31"/>
      <c r="N94" s="31"/>
      <c r="O94" s="31"/>
      <c r="P94" s="31"/>
    </row>
    <row r="95" spans="1:16" s="30" customFormat="1" ht="12.75" hidden="1">
      <c r="A95" s="73"/>
      <c r="B95" s="86" t="s">
        <v>217</v>
      </c>
      <c r="C95" s="35"/>
      <c r="D95" s="39"/>
      <c r="E95" s="39"/>
      <c r="F95" s="39"/>
      <c r="G95" s="39"/>
      <c r="H95" s="224">
        <f>H94</f>
        <v>0</v>
      </c>
      <c r="I95" s="225"/>
      <c r="J95" s="225"/>
      <c r="K95" s="31"/>
      <c r="L95" s="31"/>
      <c r="M95" s="31"/>
      <c r="N95" s="31"/>
      <c r="O95" s="31"/>
      <c r="P95" s="31"/>
    </row>
    <row r="96" spans="1:16" s="30" customFormat="1" ht="127.5" hidden="1">
      <c r="A96" s="73"/>
      <c r="B96" s="146" t="s">
        <v>337</v>
      </c>
      <c r="C96" s="35" t="s">
        <v>218</v>
      </c>
      <c r="D96" s="39" t="s">
        <v>147</v>
      </c>
      <c r="E96" s="39" t="s">
        <v>292</v>
      </c>
      <c r="F96" s="39" t="s">
        <v>336</v>
      </c>
      <c r="G96" s="39"/>
      <c r="H96" s="223">
        <f>H97</f>
        <v>0</v>
      </c>
      <c r="I96" s="225"/>
      <c r="J96" s="225"/>
      <c r="K96" s="31"/>
      <c r="L96" s="31"/>
      <c r="M96" s="31"/>
      <c r="N96" s="31"/>
      <c r="O96" s="31"/>
      <c r="P96" s="31"/>
    </row>
    <row r="97" spans="1:16" s="30" customFormat="1" ht="25.5" hidden="1">
      <c r="A97" s="73"/>
      <c r="B97" s="46" t="s">
        <v>188</v>
      </c>
      <c r="C97" s="35" t="s">
        <v>218</v>
      </c>
      <c r="D97" s="39" t="s">
        <v>147</v>
      </c>
      <c r="E97" s="39" t="s">
        <v>292</v>
      </c>
      <c r="F97" s="39" t="s">
        <v>335</v>
      </c>
      <c r="G97" s="39" t="s">
        <v>190</v>
      </c>
      <c r="H97" s="223">
        <f>7.86+141.2-49.06-100</f>
        <v>0</v>
      </c>
      <c r="I97" s="225"/>
      <c r="J97" s="225"/>
      <c r="K97" s="31"/>
      <c r="L97" s="31"/>
      <c r="M97" s="31"/>
      <c r="N97" s="31"/>
      <c r="O97" s="31"/>
      <c r="P97" s="31"/>
    </row>
    <row r="98" spans="1:16" s="30" customFormat="1" ht="51">
      <c r="A98" s="73"/>
      <c r="B98" s="75" t="s">
        <v>381</v>
      </c>
      <c r="C98" s="36" t="s">
        <v>218</v>
      </c>
      <c r="D98" s="40" t="s">
        <v>147</v>
      </c>
      <c r="E98" s="40" t="s">
        <v>292</v>
      </c>
      <c r="F98" s="40" t="s">
        <v>377</v>
      </c>
      <c r="G98" s="40"/>
      <c r="H98" s="236">
        <f>H99</f>
        <v>66</v>
      </c>
      <c r="I98" s="235"/>
      <c r="J98" s="235"/>
      <c r="K98" s="31"/>
      <c r="L98" s="31"/>
      <c r="M98" s="31"/>
      <c r="N98" s="31"/>
      <c r="O98" s="31"/>
      <c r="P98" s="31"/>
    </row>
    <row r="99" spans="1:16" s="30" customFormat="1" ht="102">
      <c r="A99" s="73"/>
      <c r="B99" s="46" t="s">
        <v>382</v>
      </c>
      <c r="C99" s="35" t="s">
        <v>218</v>
      </c>
      <c r="D99" s="39" t="s">
        <v>147</v>
      </c>
      <c r="E99" s="39" t="s">
        <v>292</v>
      </c>
      <c r="F99" s="39" t="s">
        <v>378</v>
      </c>
      <c r="G99" s="39"/>
      <c r="H99" s="223">
        <f>H100</f>
        <v>66</v>
      </c>
      <c r="I99" s="225"/>
      <c r="J99" s="225"/>
      <c r="K99" s="31"/>
      <c r="L99" s="31"/>
      <c r="M99" s="31"/>
      <c r="N99" s="31"/>
      <c r="O99" s="31"/>
      <c r="P99" s="31"/>
    </row>
    <row r="100" spans="1:16" s="30" customFormat="1" ht="25.5">
      <c r="A100" s="73"/>
      <c r="B100" s="46" t="s">
        <v>188</v>
      </c>
      <c r="C100" s="35" t="s">
        <v>218</v>
      </c>
      <c r="D100" s="39" t="s">
        <v>147</v>
      </c>
      <c r="E100" s="39" t="s">
        <v>292</v>
      </c>
      <c r="F100" s="39" t="s">
        <v>379</v>
      </c>
      <c r="G100" s="39" t="s">
        <v>190</v>
      </c>
      <c r="H100" s="223">
        <v>66</v>
      </c>
      <c r="I100" s="225"/>
      <c r="J100" s="225"/>
      <c r="K100" s="31"/>
      <c r="L100" s="31"/>
      <c r="M100" s="31"/>
      <c r="N100" s="31"/>
      <c r="O100" s="31"/>
      <c r="P100" s="31"/>
    </row>
    <row r="101" spans="1:16" s="205" customFormat="1" ht="15">
      <c r="A101" s="71"/>
      <c r="B101" s="75" t="s">
        <v>158</v>
      </c>
      <c r="C101" s="40" t="s">
        <v>218</v>
      </c>
      <c r="D101" s="40" t="s">
        <v>157</v>
      </c>
      <c r="E101" s="40"/>
      <c r="F101" s="40"/>
      <c r="G101" s="40"/>
      <c r="H101" s="235">
        <f>H102+H117+H128+H148</f>
        <v>2578.64666</v>
      </c>
      <c r="I101" s="235">
        <v>0</v>
      </c>
      <c r="J101" s="235">
        <v>0</v>
      </c>
      <c r="K101" s="204"/>
      <c r="L101" s="204"/>
      <c r="M101" s="204"/>
      <c r="N101" s="204"/>
      <c r="O101" s="204"/>
      <c r="P101" s="204"/>
    </row>
    <row r="102" spans="1:16" s="205" customFormat="1" ht="15">
      <c r="A102" s="71"/>
      <c r="B102" s="308" t="s">
        <v>159</v>
      </c>
      <c r="C102" s="90" t="s">
        <v>218</v>
      </c>
      <c r="D102" s="309" t="s">
        <v>157</v>
      </c>
      <c r="E102" s="309" t="s">
        <v>144</v>
      </c>
      <c r="F102" s="309"/>
      <c r="G102" s="309"/>
      <c r="H102" s="233">
        <f>H103+H107+H110+H114</f>
        <v>2314.941</v>
      </c>
      <c r="I102" s="233">
        <f>I104</f>
        <v>0</v>
      </c>
      <c r="J102" s="233">
        <f>J104</f>
        <v>0</v>
      </c>
      <c r="K102" s="204"/>
      <c r="L102" s="204"/>
      <c r="M102" s="204"/>
      <c r="N102" s="204"/>
      <c r="O102" s="204"/>
      <c r="P102" s="204"/>
    </row>
    <row r="103" spans="1:10" ht="76.5">
      <c r="A103" s="71"/>
      <c r="B103" s="167" t="s">
        <v>284</v>
      </c>
      <c r="C103" s="39" t="s">
        <v>218</v>
      </c>
      <c r="D103" s="39" t="s">
        <v>157</v>
      </c>
      <c r="E103" s="39" t="s">
        <v>144</v>
      </c>
      <c r="F103" s="40" t="s">
        <v>285</v>
      </c>
      <c r="G103" s="40"/>
      <c r="H103" s="225">
        <f>H104</f>
        <v>2000</v>
      </c>
      <c r="I103" s="235"/>
      <c r="J103" s="235"/>
    </row>
    <row r="104" spans="1:16" s="1" customFormat="1" ht="114.75">
      <c r="A104" s="71"/>
      <c r="B104" s="163" t="s">
        <v>47</v>
      </c>
      <c r="C104" s="39" t="s">
        <v>218</v>
      </c>
      <c r="D104" s="39" t="s">
        <v>157</v>
      </c>
      <c r="E104" s="39" t="s">
        <v>144</v>
      </c>
      <c r="F104" s="39" t="s">
        <v>63</v>
      </c>
      <c r="G104" s="40"/>
      <c r="H104" s="225">
        <f>H106</f>
        <v>2000</v>
      </c>
      <c r="I104" s="225">
        <f>I106</f>
        <v>0</v>
      </c>
      <c r="J104" s="225">
        <f>J106</f>
        <v>0</v>
      </c>
      <c r="K104" s="2"/>
      <c r="L104" s="2"/>
      <c r="M104" s="2"/>
      <c r="N104" s="2"/>
      <c r="O104" s="2"/>
      <c r="P104" s="2"/>
    </row>
    <row r="105" spans="1:16" s="1" customFormat="1" ht="140.25">
      <c r="A105" s="71"/>
      <c r="B105" s="163" t="s">
        <v>29</v>
      </c>
      <c r="C105" s="39" t="s">
        <v>218</v>
      </c>
      <c r="D105" s="39" t="s">
        <v>157</v>
      </c>
      <c r="E105" s="39" t="s">
        <v>144</v>
      </c>
      <c r="F105" s="39" t="s">
        <v>64</v>
      </c>
      <c r="G105" s="40"/>
      <c r="H105" s="225">
        <f>H106</f>
        <v>2000</v>
      </c>
      <c r="I105" s="225"/>
      <c r="J105" s="225"/>
      <c r="K105" s="2"/>
      <c r="L105" s="2"/>
      <c r="M105" s="2"/>
      <c r="N105" s="2"/>
      <c r="O105" s="2"/>
      <c r="P105" s="2"/>
    </row>
    <row r="106" spans="1:16" s="1" customFormat="1" ht="25.5">
      <c r="A106" s="71"/>
      <c r="B106" s="46" t="s">
        <v>188</v>
      </c>
      <c r="C106" s="39" t="s">
        <v>218</v>
      </c>
      <c r="D106" s="39" t="s">
        <v>157</v>
      </c>
      <c r="E106" s="39" t="s">
        <v>144</v>
      </c>
      <c r="F106" s="39" t="s">
        <v>64</v>
      </c>
      <c r="G106" s="39" t="s">
        <v>190</v>
      </c>
      <c r="H106" s="225">
        <v>2000</v>
      </c>
      <c r="I106" s="225"/>
      <c r="J106" s="225"/>
      <c r="K106" s="2"/>
      <c r="L106" s="2"/>
      <c r="M106" s="2"/>
      <c r="N106" s="2"/>
      <c r="O106" s="2"/>
      <c r="P106" s="2"/>
    </row>
    <row r="107" spans="1:16" s="1" customFormat="1" ht="12.75" hidden="1">
      <c r="A107" s="71"/>
      <c r="B107" s="125" t="s">
        <v>242</v>
      </c>
      <c r="C107" s="39" t="s">
        <v>218</v>
      </c>
      <c r="D107" s="39" t="s">
        <v>157</v>
      </c>
      <c r="E107" s="39" t="s">
        <v>144</v>
      </c>
      <c r="F107" s="39" t="s">
        <v>298</v>
      </c>
      <c r="G107" s="39"/>
      <c r="H107" s="225">
        <f>H108</f>
        <v>0</v>
      </c>
      <c r="I107" s="225"/>
      <c r="J107" s="225"/>
      <c r="K107" s="2"/>
      <c r="L107" s="2"/>
      <c r="M107" s="2"/>
      <c r="N107" s="2"/>
      <c r="O107" s="2"/>
      <c r="P107" s="2"/>
    </row>
    <row r="108" spans="1:16" s="1" customFormat="1" ht="38.25" hidden="1">
      <c r="A108" s="71"/>
      <c r="B108" s="46" t="s">
        <v>346</v>
      </c>
      <c r="C108" s="39" t="s">
        <v>218</v>
      </c>
      <c r="D108" s="39" t="s">
        <v>157</v>
      </c>
      <c r="E108" s="39" t="s">
        <v>144</v>
      </c>
      <c r="F108" s="39" t="s">
        <v>298</v>
      </c>
      <c r="G108" s="39"/>
      <c r="H108" s="225">
        <f>H109</f>
        <v>0</v>
      </c>
      <c r="I108" s="225"/>
      <c r="J108" s="225"/>
      <c r="K108" s="2"/>
      <c r="L108" s="2"/>
      <c r="M108" s="2"/>
      <c r="N108" s="2"/>
      <c r="O108" s="2"/>
      <c r="P108" s="2"/>
    </row>
    <row r="109" spans="1:16" s="1" customFormat="1" ht="25.5" hidden="1">
      <c r="A109" s="71"/>
      <c r="B109" s="46" t="s">
        <v>188</v>
      </c>
      <c r="C109" s="39" t="s">
        <v>218</v>
      </c>
      <c r="D109" s="39" t="s">
        <v>157</v>
      </c>
      <c r="E109" s="39" t="s">
        <v>144</v>
      </c>
      <c r="F109" s="39" t="s">
        <v>298</v>
      </c>
      <c r="G109" s="39" t="s">
        <v>190</v>
      </c>
      <c r="H109" s="225">
        <f>35.0766-35.0766</f>
        <v>0</v>
      </c>
      <c r="I109" s="225"/>
      <c r="J109" s="225"/>
      <c r="K109" s="2"/>
      <c r="L109" s="2"/>
      <c r="M109" s="2"/>
      <c r="N109" s="2"/>
      <c r="O109" s="2"/>
      <c r="P109" s="2"/>
    </row>
    <row r="110" spans="1:16" s="1" customFormat="1" ht="12.75" hidden="1">
      <c r="A110" s="71"/>
      <c r="B110" s="46" t="s">
        <v>242</v>
      </c>
      <c r="C110" s="39" t="s">
        <v>218</v>
      </c>
      <c r="D110" s="39" t="s">
        <v>157</v>
      </c>
      <c r="E110" s="39" t="s">
        <v>144</v>
      </c>
      <c r="F110" s="39" t="s">
        <v>220</v>
      </c>
      <c r="G110" s="39"/>
      <c r="H110" s="225">
        <f>H111</f>
        <v>0</v>
      </c>
      <c r="I110" s="225"/>
      <c r="J110" s="225"/>
      <c r="K110" s="2"/>
      <c r="L110" s="2"/>
      <c r="M110" s="2"/>
      <c r="N110" s="2"/>
      <c r="O110" s="2"/>
      <c r="P110" s="2"/>
    </row>
    <row r="111" spans="1:16" s="1" customFormat="1" ht="51" hidden="1">
      <c r="A111" s="71"/>
      <c r="B111" s="46" t="s">
        <v>347</v>
      </c>
      <c r="C111" s="39" t="s">
        <v>218</v>
      </c>
      <c r="D111" s="39" t="s">
        <v>157</v>
      </c>
      <c r="E111" s="39" t="s">
        <v>144</v>
      </c>
      <c r="F111" s="39" t="s">
        <v>2</v>
      </c>
      <c r="G111" s="39"/>
      <c r="H111" s="225">
        <f>H112:I112</f>
        <v>0</v>
      </c>
      <c r="I111" s="225"/>
      <c r="J111" s="225"/>
      <c r="K111" s="2"/>
      <c r="L111" s="2"/>
      <c r="M111" s="2"/>
      <c r="N111" s="2"/>
      <c r="O111" s="2"/>
      <c r="P111" s="2"/>
    </row>
    <row r="112" spans="1:16" s="1" customFormat="1" ht="38.25" hidden="1">
      <c r="A112" s="71"/>
      <c r="B112" s="163" t="s">
        <v>55</v>
      </c>
      <c r="C112" s="39" t="s">
        <v>218</v>
      </c>
      <c r="D112" s="39" t="s">
        <v>157</v>
      </c>
      <c r="E112" s="39" t="s">
        <v>144</v>
      </c>
      <c r="F112" s="39" t="s">
        <v>2</v>
      </c>
      <c r="G112" s="39" t="s">
        <v>76</v>
      </c>
      <c r="H112" s="225">
        <f>150-150</f>
        <v>0</v>
      </c>
      <c r="I112" s="225"/>
      <c r="J112" s="225"/>
      <c r="K112" s="2"/>
      <c r="L112" s="2"/>
      <c r="M112" s="2"/>
      <c r="N112" s="2"/>
      <c r="O112" s="2"/>
      <c r="P112" s="2"/>
    </row>
    <row r="113" spans="1:16" s="1" customFormat="1" ht="12.75" hidden="1">
      <c r="A113" s="71"/>
      <c r="B113" s="86" t="s">
        <v>1</v>
      </c>
      <c r="C113" s="39"/>
      <c r="D113" s="39"/>
      <c r="E113" s="39"/>
      <c r="F113" s="39"/>
      <c r="G113" s="39"/>
      <c r="H113" s="234">
        <v>150</v>
      </c>
      <c r="I113" s="225"/>
      <c r="J113" s="225"/>
      <c r="K113" s="2"/>
      <c r="L113" s="2"/>
      <c r="M113" s="2"/>
      <c r="N113" s="2"/>
      <c r="O113" s="2"/>
      <c r="P113" s="2"/>
    </row>
    <row r="114" spans="1:16" s="1" customFormat="1" ht="12.75">
      <c r="A114" s="71"/>
      <c r="B114" s="46" t="s">
        <v>242</v>
      </c>
      <c r="C114" s="39" t="s">
        <v>218</v>
      </c>
      <c r="D114" s="39" t="s">
        <v>157</v>
      </c>
      <c r="E114" s="39" t="s">
        <v>144</v>
      </c>
      <c r="F114" s="39" t="s">
        <v>380</v>
      </c>
      <c r="G114" s="39"/>
      <c r="H114" s="225">
        <f>H115</f>
        <v>314.941</v>
      </c>
      <c r="I114" s="225"/>
      <c r="J114" s="225"/>
      <c r="K114" s="2"/>
      <c r="L114" s="2"/>
      <c r="M114" s="2"/>
      <c r="N114" s="2"/>
      <c r="O114" s="2"/>
      <c r="P114" s="2"/>
    </row>
    <row r="115" spans="1:16" s="1" customFormat="1" ht="25.5">
      <c r="A115" s="71"/>
      <c r="B115" s="46" t="s">
        <v>386</v>
      </c>
      <c r="C115" s="39" t="s">
        <v>218</v>
      </c>
      <c r="D115" s="39" t="s">
        <v>157</v>
      </c>
      <c r="E115" s="39" t="s">
        <v>144</v>
      </c>
      <c r="F115" s="39" t="s">
        <v>380</v>
      </c>
      <c r="G115" s="39"/>
      <c r="H115" s="225">
        <f>H116</f>
        <v>314.941</v>
      </c>
      <c r="I115" s="225"/>
      <c r="J115" s="225"/>
      <c r="K115" s="2"/>
      <c r="L115" s="2"/>
      <c r="M115" s="2"/>
      <c r="N115" s="2"/>
      <c r="O115" s="2"/>
      <c r="P115" s="2"/>
    </row>
    <row r="116" spans="1:16" s="1" customFormat="1" ht="25.5">
      <c r="A116" s="71"/>
      <c r="B116" s="46" t="s">
        <v>188</v>
      </c>
      <c r="C116" s="39" t="s">
        <v>218</v>
      </c>
      <c r="D116" s="39" t="s">
        <v>157</v>
      </c>
      <c r="E116" s="39" t="s">
        <v>144</v>
      </c>
      <c r="F116" s="39" t="s">
        <v>380</v>
      </c>
      <c r="G116" s="39" t="s">
        <v>190</v>
      </c>
      <c r="H116" s="225">
        <v>314.941</v>
      </c>
      <c r="I116" s="225"/>
      <c r="J116" s="225"/>
      <c r="K116" s="2"/>
      <c r="L116" s="2"/>
      <c r="M116" s="2"/>
      <c r="N116" s="2"/>
      <c r="O116" s="2"/>
      <c r="P116" s="2"/>
    </row>
    <row r="117" spans="1:16" s="205" customFormat="1" ht="15" hidden="1">
      <c r="A117" s="71"/>
      <c r="B117" s="71" t="s">
        <v>204</v>
      </c>
      <c r="C117" s="39" t="s">
        <v>218</v>
      </c>
      <c r="D117" s="40" t="s">
        <v>157</v>
      </c>
      <c r="E117" s="40" t="s">
        <v>145</v>
      </c>
      <c r="F117" s="39"/>
      <c r="G117" s="39"/>
      <c r="H117" s="235">
        <f>H118+H121</f>
        <v>0</v>
      </c>
      <c r="I117" s="235">
        <v>0</v>
      </c>
      <c r="J117" s="235">
        <v>0</v>
      </c>
      <c r="K117" s="204"/>
      <c r="L117" s="204"/>
      <c r="M117" s="204"/>
      <c r="N117" s="204"/>
      <c r="O117" s="204"/>
      <c r="P117" s="204"/>
    </row>
    <row r="118" spans="1:16" s="1" customFormat="1" ht="12.75" hidden="1">
      <c r="A118" s="71"/>
      <c r="B118" s="46" t="s">
        <v>242</v>
      </c>
      <c r="C118" s="39" t="s">
        <v>218</v>
      </c>
      <c r="D118" s="39" t="s">
        <v>157</v>
      </c>
      <c r="E118" s="39" t="s">
        <v>145</v>
      </c>
      <c r="F118" s="39" t="s">
        <v>220</v>
      </c>
      <c r="G118" s="39"/>
      <c r="H118" s="225">
        <f>H119</f>
        <v>0</v>
      </c>
      <c r="I118" s="235"/>
      <c r="J118" s="235"/>
      <c r="K118" s="2"/>
      <c r="L118" s="2"/>
      <c r="M118" s="2"/>
      <c r="N118" s="2"/>
      <c r="O118" s="2"/>
      <c r="P118" s="2"/>
    </row>
    <row r="119" spans="1:16" s="1" customFormat="1" ht="38.25" hidden="1">
      <c r="A119" s="71"/>
      <c r="B119" s="125" t="s">
        <v>10</v>
      </c>
      <c r="C119" s="90" t="s">
        <v>218</v>
      </c>
      <c r="D119" s="137" t="s">
        <v>157</v>
      </c>
      <c r="E119" s="137" t="s">
        <v>145</v>
      </c>
      <c r="F119" s="154" t="s">
        <v>233</v>
      </c>
      <c r="G119" s="63"/>
      <c r="H119" s="227">
        <f>H120</f>
        <v>0</v>
      </c>
      <c r="I119" s="227"/>
      <c r="J119" s="227"/>
      <c r="K119" s="2"/>
      <c r="L119" s="2"/>
      <c r="M119" s="2"/>
      <c r="N119" s="2"/>
      <c r="O119" s="2"/>
      <c r="P119" s="2"/>
    </row>
    <row r="120" spans="1:16" s="1" customFormat="1" ht="25.5" hidden="1">
      <c r="A120" s="71"/>
      <c r="B120" s="46" t="s">
        <v>188</v>
      </c>
      <c r="C120" s="39" t="s">
        <v>218</v>
      </c>
      <c r="D120" s="39" t="s">
        <v>157</v>
      </c>
      <c r="E120" s="39" t="s">
        <v>145</v>
      </c>
      <c r="F120" s="35" t="s">
        <v>233</v>
      </c>
      <c r="G120" s="39" t="s">
        <v>190</v>
      </c>
      <c r="H120" s="243">
        <f>144-100-44</f>
        <v>0</v>
      </c>
      <c r="I120" s="225"/>
      <c r="J120" s="225"/>
      <c r="K120" s="2"/>
      <c r="L120" s="2"/>
      <c r="M120" s="2"/>
      <c r="N120" s="2"/>
      <c r="O120" s="2"/>
      <c r="P120" s="2"/>
    </row>
    <row r="121" spans="1:16" s="1" customFormat="1" ht="76.5" hidden="1">
      <c r="A121" s="71"/>
      <c r="B121" s="167" t="s">
        <v>284</v>
      </c>
      <c r="C121" s="39" t="s">
        <v>218</v>
      </c>
      <c r="D121" s="39" t="s">
        <v>157</v>
      </c>
      <c r="E121" s="39" t="s">
        <v>145</v>
      </c>
      <c r="F121" s="36" t="s">
        <v>285</v>
      </c>
      <c r="G121" s="39"/>
      <c r="H121" s="243">
        <f>H122</f>
        <v>0</v>
      </c>
      <c r="I121" s="225"/>
      <c r="J121" s="225"/>
      <c r="K121" s="2"/>
      <c r="L121" s="2"/>
      <c r="M121" s="2"/>
      <c r="N121" s="2"/>
      <c r="O121" s="2"/>
      <c r="P121" s="2"/>
    </row>
    <row r="122" spans="1:16" s="1" customFormat="1" ht="102" hidden="1">
      <c r="A122" s="71"/>
      <c r="B122" s="163" t="s">
        <v>376</v>
      </c>
      <c r="C122" s="39" t="s">
        <v>218</v>
      </c>
      <c r="D122" s="39" t="s">
        <v>157</v>
      </c>
      <c r="E122" s="39" t="s">
        <v>145</v>
      </c>
      <c r="F122" s="35" t="s">
        <v>19</v>
      </c>
      <c r="G122" s="39"/>
      <c r="H122" s="243">
        <f>H125</f>
        <v>0</v>
      </c>
      <c r="I122" s="225"/>
      <c r="J122" s="225"/>
      <c r="K122" s="2"/>
      <c r="L122" s="2"/>
      <c r="M122" s="2"/>
      <c r="N122" s="2"/>
      <c r="O122" s="2"/>
      <c r="P122" s="2"/>
    </row>
    <row r="123" spans="1:16" s="1" customFormat="1" ht="38.25" hidden="1">
      <c r="A123" s="71"/>
      <c r="B123" s="165" t="s">
        <v>55</v>
      </c>
      <c r="C123" s="39" t="s">
        <v>218</v>
      </c>
      <c r="D123" s="39" t="s">
        <v>56</v>
      </c>
      <c r="E123" s="39" t="s">
        <v>145</v>
      </c>
      <c r="F123" s="35" t="s">
        <v>54</v>
      </c>
      <c r="G123" s="39" t="s">
        <v>76</v>
      </c>
      <c r="H123" s="243">
        <f>30-30</f>
        <v>0</v>
      </c>
      <c r="I123" s="225"/>
      <c r="J123" s="225"/>
      <c r="K123" s="2"/>
      <c r="L123" s="2"/>
      <c r="M123" s="2"/>
      <c r="N123" s="2"/>
      <c r="O123" s="2"/>
      <c r="P123" s="2"/>
    </row>
    <row r="124" spans="1:16" s="1" customFormat="1" ht="12.75" hidden="1">
      <c r="A124" s="71"/>
      <c r="B124" s="147" t="s">
        <v>180</v>
      </c>
      <c r="C124" s="39"/>
      <c r="D124" s="39"/>
      <c r="E124" s="39"/>
      <c r="F124" s="35"/>
      <c r="G124" s="39"/>
      <c r="H124" s="244">
        <f>H123</f>
        <v>0</v>
      </c>
      <c r="I124" s="225"/>
      <c r="J124" s="225"/>
      <c r="K124" s="2"/>
      <c r="L124" s="2"/>
      <c r="M124" s="2"/>
      <c r="N124" s="2"/>
      <c r="O124" s="2"/>
      <c r="P124" s="2"/>
    </row>
    <row r="125" spans="1:16" s="1" customFormat="1" ht="140.25" hidden="1">
      <c r="A125" s="71"/>
      <c r="B125" s="163" t="s">
        <v>88</v>
      </c>
      <c r="C125" s="39" t="s">
        <v>218</v>
      </c>
      <c r="D125" s="39" t="s">
        <v>157</v>
      </c>
      <c r="E125" s="39" t="s">
        <v>145</v>
      </c>
      <c r="F125" s="35" t="s">
        <v>23</v>
      </c>
      <c r="G125" s="39"/>
      <c r="H125" s="243">
        <f>H126</f>
        <v>0</v>
      </c>
      <c r="I125" s="225"/>
      <c r="J125" s="225"/>
      <c r="K125" s="2"/>
      <c r="L125" s="2"/>
      <c r="M125" s="2"/>
      <c r="N125" s="2"/>
      <c r="O125" s="2"/>
      <c r="P125" s="2"/>
    </row>
    <row r="126" spans="1:16" s="1" customFormat="1" ht="38.25" hidden="1">
      <c r="A126" s="71"/>
      <c r="B126" s="165" t="s">
        <v>55</v>
      </c>
      <c r="C126" s="39" t="s">
        <v>218</v>
      </c>
      <c r="D126" s="39" t="s">
        <v>157</v>
      </c>
      <c r="E126" s="39" t="s">
        <v>145</v>
      </c>
      <c r="F126" s="35" t="s">
        <v>23</v>
      </c>
      <c r="G126" s="39" t="s">
        <v>190</v>
      </c>
      <c r="H126" s="243">
        <f>30-30</f>
        <v>0</v>
      </c>
      <c r="I126" s="225"/>
      <c r="J126" s="225"/>
      <c r="K126" s="2"/>
      <c r="L126" s="2"/>
      <c r="M126" s="2"/>
      <c r="N126" s="2"/>
      <c r="O126" s="2"/>
      <c r="P126" s="2"/>
    </row>
    <row r="127" spans="1:16" s="1" customFormat="1" ht="12.75" hidden="1">
      <c r="A127" s="71"/>
      <c r="B127" s="147" t="s">
        <v>180</v>
      </c>
      <c r="C127" s="39"/>
      <c r="D127" s="39"/>
      <c r="E127" s="39"/>
      <c r="F127" s="35"/>
      <c r="G127" s="39"/>
      <c r="H127" s="244">
        <f>H126</f>
        <v>0</v>
      </c>
      <c r="I127" s="225"/>
      <c r="J127" s="225"/>
      <c r="K127" s="2"/>
      <c r="L127" s="2"/>
      <c r="M127" s="2"/>
      <c r="N127" s="2"/>
      <c r="O127" s="2"/>
      <c r="P127" s="2"/>
    </row>
    <row r="128" spans="1:16" s="205" customFormat="1" ht="15">
      <c r="A128" s="311"/>
      <c r="B128" s="308" t="s">
        <v>160</v>
      </c>
      <c r="C128" s="90" t="s">
        <v>218</v>
      </c>
      <c r="D128" s="309" t="s">
        <v>157</v>
      </c>
      <c r="E128" s="309" t="s">
        <v>153</v>
      </c>
      <c r="F128" s="63"/>
      <c r="G128" s="63"/>
      <c r="H128" s="233">
        <f>H135+H132+H129+H138+H156</f>
        <v>263.70566</v>
      </c>
      <c r="I128" s="233">
        <v>0</v>
      </c>
      <c r="J128" s="233">
        <v>0</v>
      </c>
      <c r="K128" s="204"/>
      <c r="L128" s="204"/>
      <c r="M128" s="204"/>
      <c r="N128" s="204"/>
      <c r="O128" s="204"/>
      <c r="P128" s="204"/>
    </row>
    <row r="129" spans="1:16" s="1" customFormat="1" ht="12.75">
      <c r="A129" s="71"/>
      <c r="B129" s="83" t="s">
        <v>242</v>
      </c>
      <c r="C129" s="39" t="s">
        <v>218</v>
      </c>
      <c r="D129" s="39" t="s">
        <v>157</v>
      </c>
      <c r="E129" s="39" t="s">
        <v>153</v>
      </c>
      <c r="F129" s="39" t="s">
        <v>220</v>
      </c>
      <c r="G129" s="39"/>
      <c r="H129" s="225">
        <f>H130</f>
        <v>23.36094</v>
      </c>
      <c r="I129" s="235"/>
      <c r="J129" s="235"/>
      <c r="K129" s="2"/>
      <c r="L129" s="15"/>
      <c r="M129" s="2"/>
      <c r="N129" s="2"/>
      <c r="O129" s="2"/>
      <c r="P129" s="2"/>
    </row>
    <row r="130" spans="1:16" s="1" customFormat="1" ht="25.5">
      <c r="A130" s="71"/>
      <c r="B130" s="67" t="s">
        <v>11</v>
      </c>
      <c r="C130" s="39" t="s">
        <v>218</v>
      </c>
      <c r="D130" s="39" t="s">
        <v>157</v>
      </c>
      <c r="E130" s="39" t="s">
        <v>153</v>
      </c>
      <c r="F130" s="39" t="s">
        <v>302</v>
      </c>
      <c r="G130" s="39"/>
      <c r="H130" s="225">
        <f>H131</f>
        <v>23.36094</v>
      </c>
      <c r="I130" s="235"/>
      <c r="J130" s="235"/>
      <c r="K130" s="2"/>
      <c r="L130" s="15"/>
      <c r="M130" s="2"/>
      <c r="N130" s="2"/>
      <c r="O130" s="2"/>
      <c r="P130" s="2"/>
    </row>
    <row r="131" spans="1:16" s="1" customFormat="1" ht="25.5">
      <c r="A131" s="71"/>
      <c r="B131" s="46" t="s">
        <v>188</v>
      </c>
      <c r="C131" s="39" t="s">
        <v>218</v>
      </c>
      <c r="D131" s="39" t="s">
        <v>157</v>
      </c>
      <c r="E131" s="39" t="s">
        <v>153</v>
      </c>
      <c r="F131" s="39" t="s">
        <v>302</v>
      </c>
      <c r="G131" s="39" t="s">
        <v>190</v>
      </c>
      <c r="H131" s="225">
        <f>19+17-12.63906</f>
        <v>23.36094</v>
      </c>
      <c r="I131" s="235"/>
      <c r="J131" s="235"/>
      <c r="K131" s="2"/>
      <c r="L131" s="15"/>
      <c r="M131" s="2"/>
      <c r="N131" s="2"/>
      <c r="O131" s="2"/>
      <c r="P131" s="2"/>
    </row>
    <row r="132" spans="1:16" s="1" customFormat="1" ht="12.75">
      <c r="A132" s="71"/>
      <c r="B132" s="83" t="s">
        <v>242</v>
      </c>
      <c r="C132" s="53" t="s">
        <v>218</v>
      </c>
      <c r="D132" s="39" t="s">
        <v>157</v>
      </c>
      <c r="E132" s="39" t="s">
        <v>153</v>
      </c>
      <c r="F132" s="39" t="s">
        <v>220</v>
      </c>
      <c r="G132" s="39"/>
      <c r="H132" s="225">
        <f>H133</f>
        <v>33.9</v>
      </c>
      <c r="I132" s="235"/>
      <c r="J132" s="235"/>
      <c r="K132" s="2"/>
      <c r="L132" s="15"/>
      <c r="M132" s="2"/>
      <c r="N132" s="2"/>
      <c r="O132" s="2"/>
      <c r="P132" s="2"/>
    </row>
    <row r="133" spans="1:16" s="1" customFormat="1" ht="25.5">
      <c r="A133" s="71"/>
      <c r="B133" s="74" t="s">
        <v>12</v>
      </c>
      <c r="C133" s="53" t="s">
        <v>218</v>
      </c>
      <c r="D133" s="39" t="s">
        <v>157</v>
      </c>
      <c r="E133" s="39" t="s">
        <v>153</v>
      </c>
      <c r="F133" s="39" t="s">
        <v>304</v>
      </c>
      <c r="G133" s="40"/>
      <c r="H133" s="245">
        <f>H134</f>
        <v>33.9</v>
      </c>
      <c r="I133" s="246"/>
      <c r="J133" s="246"/>
      <c r="K133" s="2"/>
      <c r="L133" s="15"/>
      <c r="M133" s="2"/>
      <c r="N133" s="2"/>
      <c r="O133" s="2"/>
      <c r="P133" s="2"/>
    </row>
    <row r="134" spans="1:16" s="1" customFormat="1" ht="25.5">
      <c r="A134" s="71"/>
      <c r="B134" s="45" t="s">
        <v>188</v>
      </c>
      <c r="C134" s="53" t="s">
        <v>218</v>
      </c>
      <c r="D134" s="39" t="s">
        <v>157</v>
      </c>
      <c r="E134" s="39" t="s">
        <v>153</v>
      </c>
      <c r="F134" s="41" t="s">
        <v>304</v>
      </c>
      <c r="G134" s="41" t="s">
        <v>190</v>
      </c>
      <c r="H134" s="247">
        <v>33.9</v>
      </c>
      <c r="I134" s="248"/>
      <c r="J134" s="248"/>
      <c r="K134" s="2"/>
      <c r="L134" s="15"/>
      <c r="M134" s="2"/>
      <c r="N134" s="2"/>
      <c r="O134" s="2"/>
      <c r="P134" s="2"/>
    </row>
    <row r="135" spans="1:16" s="1" customFormat="1" ht="12.75">
      <c r="A135" s="71"/>
      <c r="B135" s="83" t="s">
        <v>242</v>
      </c>
      <c r="C135" s="39" t="s">
        <v>218</v>
      </c>
      <c r="D135" s="39" t="s">
        <v>157</v>
      </c>
      <c r="E135" s="39" t="s">
        <v>153</v>
      </c>
      <c r="F135" s="39" t="s">
        <v>220</v>
      </c>
      <c r="G135" s="39"/>
      <c r="H135" s="225">
        <f>H136</f>
        <v>133.93634</v>
      </c>
      <c r="I135" s="235"/>
      <c r="J135" s="235"/>
      <c r="K135" s="2"/>
      <c r="L135" s="15"/>
      <c r="M135" s="2"/>
      <c r="N135" s="2"/>
      <c r="O135" s="2"/>
      <c r="P135" s="2"/>
    </row>
    <row r="136" spans="1:16" s="1" customFormat="1" ht="12.75">
      <c r="A136" s="71"/>
      <c r="B136" s="67" t="s">
        <v>244</v>
      </c>
      <c r="C136" s="39" t="s">
        <v>218</v>
      </c>
      <c r="D136" s="39" t="s">
        <v>157</v>
      </c>
      <c r="E136" s="39" t="s">
        <v>153</v>
      </c>
      <c r="F136" s="39" t="s">
        <v>234</v>
      </c>
      <c r="G136" s="39"/>
      <c r="H136" s="225">
        <f>H137</f>
        <v>133.93634</v>
      </c>
      <c r="I136" s="235"/>
      <c r="J136" s="235"/>
      <c r="K136" s="2"/>
      <c r="L136" s="15"/>
      <c r="M136" s="2"/>
      <c r="N136" s="2"/>
      <c r="O136" s="2"/>
      <c r="P136" s="2"/>
    </row>
    <row r="137" spans="1:16" s="1" customFormat="1" ht="25.5">
      <c r="A137" s="71"/>
      <c r="B137" s="46" t="s">
        <v>188</v>
      </c>
      <c r="C137" s="39" t="s">
        <v>218</v>
      </c>
      <c r="D137" s="39" t="s">
        <v>157</v>
      </c>
      <c r="E137" s="39" t="s">
        <v>153</v>
      </c>
      <c r="F137" s="39" t="s">
        <v>234</v>
      </c>
      <c r="G137" s="39" t="s">
        <v>211</v>
      </c>
      <c r="H137" s="225">
        <f>70.549+63.38734</f>
        <v>133.93634</v>
      </c>
      <c r="I137" s="235"/>
      <c r="J137" s="235"/>
      <c r="K137" s="2"/>
      <c r="L137" s="15"/>
      <c r="M137" s="2"/>
      <c r="N137" s="2"/>
      <c r="O137" s="2"/>
      <c r="P137" s="2"/>
    </row>
    <row r="138" spans="1:16" s="1" customFormat="1" ht="76.5" hidden="1">
      <c r="A138" s="71"/>
      <c r="B138" s="163" t="s">
        <v>13</v>
      </c>
      <c r="C138" s="35" t="s">
        <v>218</v>
      </c>
      <c r="D138" s="35" t="s">
        <v>157</v>
      </c>
      <c r="E138" s="35" t="s">
        <v>153</v>
      </c>
      <c r="F138" s="39" t="s">
        <v>285</v>
      </c>
      <c r="G138" s="39"/>
      <c r="H138" s="225">
        <f>H139</f>
        <v>0</v>
      </c>
      <c r="I138" s="235"/>
      <c r="J138" s="235"/>
      <c r="K138" s="2"/>
      <c r="L138" s="15"/>
      <c r="M138" s="2"/>
      <c r="N138" s="2"/>
      <c r="O138" s="2"/>
      <c r="P138" s="2"/>
    </row>
    <row r="139" spans="1:16" s="1" customFormat="1" ht="102" hidden="1">
      <c r="A139" s="71"/>
      <c r="B139" s="163" t="s">
        <v>14</v>
      </c>
      <c r="C139" s="35" t="s">
        <v>218</v>
      </c>
      <c r="D139" s="35" t="s">
        <v>157</v>
      </c>
      <c r="E139" s="35" t="s">
        <v>153</v>
      </c>
      <c r="F139" s="39" t="s">
        <v>286</v>
      </c>
      <c r="G139" s="39"/>
      <c r="H139" s="223">
        <f>H142+H145+H140</f>
        <v>0</v>
      </c>
      <c r="I139" s="235"/>
      <c r="J139" s="235"/>
      <c r="K139" s="2"/>
      <c r="L139" s="15"/>
      <c r="M139" s="2"/>
      <c r="N139" s="2"/>
      <c r="O139" s="2"/>
      <c r="P139" s="2"/>
    </row>
    <row r="140" spans="1:16" s="1" customFormat="1" ht="108" customHeight="1" hidden="1">
      <c r="A140" s="71"/>
      <c r="B140" s="163" t="s">
        <v>15</v>
      </c>
      <c r="C140" s="35" t="s">
        <v>218</v>
      </c>
      <c r="D140" s="35" t="s">
        <v>157</v>
      </c>
      <c r="E140" s="35" t="s">
        <v>153</v>
      </c>
      <c r="F140" s="39" t="s">
        <v>308</v>
      </c>
      <c r="G140" s="39"/>
      <c r="H140" s="223">
        <f>H141</f>
        <v>0</v>
      </c>
      <c r="I140" s="235"/>
      <c r="J140" s="235"/>
      <c r="K140" s="2"/>
      <c r="L140" s="15"/>
      <c r="M140" s="2"/>
      <c r="N140" s="2"/>
      <c r="O140" s="2"/>
      <c r="P140" s="2"/>
    </row>
    <row r="141" spans="1:16" s="1" customFormat="1" ht="25.5" hidden="1">
      <c r="A141" s="71"/>
      <c r="B141" s="46" t="s">
        <v>188</v>
      </c>
      <c r="C141" s="35" t="s">
        <v>218</v>
      </c>
      <c r="D141" s="35" t="s">
        <v>157</v>
      </c>
      <c r="E141" s="35" t="s">
        <v>153</v>
      </c>
      <c r="F141" s="39" t="s">
        <v>308</v>
      </c>
      <c r="G141" s="39" t="s">
        <v>190</v>
      </c>
      <c r="H141" s="223"/>
      <c r="I141" s="235"/>
      <c r="J141" s="235"/>
      <c r="K141" s="2"/>
      <c r="L141" s="15"/>
      <c r="M141" s="2"/>
      <c r="N141" s="2"/>
      <c r="O141" s="2"/>
      <c r="P141" s="2"/>
    </row>
    <row r="142" spans="1:16" s="1" customFormat="1" ht="127.5" hidden="1">
      <c r="A142" s="71"/>
      <c r="B142" s="163" t="s">
        <v>16</v>
      </c>
      <c r="C142" s="35" t="s">
        <v>218</v>
      </c>
      <c r="D142" s="35" t="s">
        <v>157</v>
      </c>
      <c r="E142" s="35" t="s">
        <v>153</v>
      </c>
      <c r="F142" s="39" t="s">
        <v>17</v>
      </c>
      <c r="G142" s="39"/>
      <c r="H142" s="223">
        <f>H143</f>
        <v>0</v>
      </c>
      <c r="I142" s="235"/>
      <c r="J142" s="235"/>
      <c r="K142" s="2"/>
      <c r="L142" s="15"/>
      <c r="M142" s="2"/>
      <c r="N142" s="2"/>
      <c r="O142" s="2"/>
      <c r="P142" s="2"/>
    </row>
    <row r="143" spans="1:16" s="1" customFormat="1" ht="25.5" hidden="1">
      <c r="A143" s="71"/>
      <c r="B143" s="46" t="s">
        <v>188</v>
      </c>
      <c r="C143" s="35" t="s">
        <v>218</v>
      </c>
      <c r="D143" s="35" t="s">
        <v>157</v>
      </c>
      <c r="E143" s="35" t="s">
        <v>153</v>
      </c>
      <c r="F143" s="39" t="s">
        <v>289</v>
      </c>
      <c r="G143" s="39" t="s">
        <v>190</v>
      </c>
      <c r="H143" s="223"/>
      <c r="I143" s="235"/>
      <c r="J143" s="235"/>
      <c r="K143" s="2"/>
      <c r="L143" s="15"/>
      <c r="M143" s="2"/>
      <c r="N143" s="2"/>
      <c r="O143" s="2"/>
      <c r="P143" s="2"/>
    </row>
    <row r="144" spans="1:16" s="1" customFormat="1" ht="12.75" hidden="1">
      <c r="A144" s="71"/>
      <c r="B144" s="86" t="s">
        <v>217</v>
      </c>
      <c r="C144" s="35"/>
      <c r="D144" s="35"/>
      <c r="E144" s="35"/>
      <c r="F144" s="39"/>
      <c r="G144" s="39"/>
      <c r="H144" s="224"/>
      <c r="I144" s="235"/>
      <c r="J144" s="235"/>
      <c r="K144" s="2"/>
      <c r="L144" s="15"/>
      <c r="M144" s="2"/>
      <c r="N144" s="2"/>
      <c r="O144" s="2"/>
      <c r="P144" s="2"/>
    </row>
    <row r="145" spans="1:16" s="1" customFormat="1" ht="25.5" hidden="1">
      <c r="A145" s="71"/>
      <c r="B145" s="166" t="s">
        <v>307</v>
      </c>
      <c r="C145" s="35" t="s">
        <v>218</v>
      </c>
      <c r="D145" s="35" t="s">
        <v>157</v>
      </c>
      <c r="E145" s="35" t="s">
        <v>153</v>
      </c>
      <c r="F145" s="39" t="s">
        <v>310</v>
      </c>
      <c r="G145" s="39"/>
      <c r="H145" s="223">
        <f>H146</f>
        <v>0</v>
      </c>
      <c r="I145" s="235"/>
      <c r="J145" s="235"/>
      <c r="K145" s="2"/>
      <c r="L145" s="15"/>
      <c r="M145" s="2"/>
      <c r="N145" s="2"/>
      <c r="O145" s="2"/>
      <c r="P145" s="2"/>
    </row>
    <row r="146" spans="1:16" s="1" customFormat="1" ht="25.5" hidden="1">
      <c r="A146" s="71"/>
      <c r="B146" s="46" t="s">
        <v>188</v>
      </c>
      <c r="C146" s="35" t="s">
        <v>218</v>
      </c>
      <c r="D146" s="35" t="s">
        <v>157</v>
      </c>
      <c r="E146" s="35" t="s">
        <v>153</v>
      </c>
      <c r="F146" s="39" t="s">
        <v>310</v>
      </c>
      <c r="G146" s="39" t="s">
        <v>190</v>
      </c>
      <c r="H146" s="223"/>
      <c r="I146" s="235"/>
      <c r="J146" s="235"/>
      <c r="K146" s="2"/>
      <c r="L146" s="15"/>
      <c r="M146" s="2"/>
      <c r="N146" s="2"/>
      <c r="O146" s="2"/>
      <c r="P146" s="2"/>
    </row>
    <row r="147" spans="1:16" s="1" customFormat="1" ht="12.75" hidden="1">
      <c r="A147" s="71"/>
      <c r="B147" s="86" t="s">
        <v>180</v>
      </c>
      <c r="C147" s="35"/>
      <c r="D147" s="35"/>
      <c r="E147" s="35"/>
      <c r="F147" s="39"/>
      <c r="G147" s="39"/>
      <c r="H147" s="224"/>
      <c r="I147" s="235"/>
      <c r="J147" s="235"/>
      <c r="K147" s="2"/>
      <c r="L147" s="15"/>
      <c r="M147" s="2"/>
      <c r="N147" s="2"/>
      <c r="O147" s="2"/>
      <c r="P147" s="2"/>
    </row>
    <row r="148" spans="1:16" s="1" customFormat="1" ht="25.5" hidden="1">
      <c r="A148" s="71"/>
      <c r="B148" s="71" t="s">
        <v>210</v>
      </c>
      <c r="C148" s="35" t="s">
        <v>218</v>
      </c>
      <c r="D148" s="36" t="s">
        <v>157</v>
      </c>
      <c r="E148" s="36" t="s">
        <v>157</v>
      </c>
      <c r="F148" s="40"/>
      <c r="G148" s="39"/>
      <c r="H148" s="239">
        <f>H149</f>
        <v>0</v>
      </c>
      <c r="I148" s="223"/>
      <c r="J148" s="223"/>
      <c r="K148" s="2"/>
      <c r="L148" s="2"/>
      <c r="M148" s="2"/>
      <c r="N148" s="2"/>
      <c r="O148" s="2"/>
      <c r="P148" s="2"/>
    </row>
    <row r="149" spans="1:16" s="1" customFormat="1" ht="76.5" hidden="1">
      <c r="A149" s="71"/>
      <c r="B149" s="163" t="s">
        <v>13</v>
      </c>
      <c r="C149" s="35" t="s">
        <v>218</v>
      </c>
      <c r="D149" s="39" t="s">
        <v>157</v>
      </c>
      <c r="E149" s="39" t="s">
        <v>157</v>
      </c>
      <c r="F149" s="39" t="s">
        <v>285</v>
      </c>
      <c r="G149" s="39"/>
      <c r="H149" s="240">
        <f>H150</f>
        <v>0</v>
      </c>
      <c r="I149" s="223"/>
      <c r="J149" s="223"/>
      <c r="K149" s="2"/>
      <c r="L149" s="2"/>
      <c r="M149" s="2"/>
      <c r="N149" s="2"/>
      <c r="O149" s="2"/>
      <c r="P149" s="2"/>
    </row>
    <row r="150" spans="1:16" s="1" customFormat="1" ht="102" hidden="1">
      <c r="A150" s="71"/>
      <c r="B150" s="163" t="s">
        <v>18</v>
      </c>
      <c r="C150" s="35" t="s">
        <v>218</v>
      </c>
      <c r="D150" s="39" t="s">
        <v>157</v>
      </c>
      <c r="E150" s="39" t="s">
        <v>157</v>
      </c>
      <c r="F150" s="39" t="s">
        <v>19</v>
      </c>
      <c r="G150" s="39"/>
      <c r="H150" s="240">
        <f>H151+H154</f>
        <v>0</v>
      </c>
      <c r="I150" s="223"/>
      <c r="J150" s="223"/>
      <c r="K150" s="2"/>
      <c r="L150" s="2"/>
      <c r="M150" s="2"/>
      <c r="N150" s="2"/>
      <c r="O150" s="2"/>
      <c r="P150" s="2"/>
    </row>
    <row r="151" spans="1:16" s="1" customFormat="1" ht="127.5" hidden="1">
      <c r="A151" s="71"/>
      <c r="B151" s="163" t="s">
        <v>20</v>
      </c>
      <c r="C151" s="35" t="s">
        <v>218</v>
      </c>
      <c r="D151" s="39" t="s">
        <v>157</v>
      </c>
      <c r="E151" s="39" t="s">
        <v>157</v>
      </c>
      <c r="F151" s="39" t="s">
        <v>21</v>
      </c>
      <c r="G151" s="39"/>
      <c r="H151" s="240">
        <f>H152</f>
        <v>0</v>
      </c>
      <c r="I151" s="223"/>
      <c r="J151" s="223"/>
      <c r="K151" s="2"/>
      <c r="L151" s="2"/>
      <c r="M151" s="2"/>
      <c r="N151" s="2"/>
      <c r="O151" s="2"/>
      <c r="P151" s="2"/>
    </row>
    <row r="152" spans="1:16" s="1" customFormat="1" ht="25.5" hidden="1">
      <c r="A152" s="71"/>
      <c r="B152" s="46" t="s">
        <v>188</v>
      </c>
      <c r="C152" s="35" t="s">
        <v>218</v>
      </c>
      <c r="D152" s="39" t="s">
        <v>157</v>
      </c>
      <c r="E152" s="39" t="s">
        <v>157</v>
      </c>
      <c r="F152" s="39" t="s">
        <v>21</v>
      </c>
      <c r="G152" s="39" t="s">
        <v>190</v>
      </c>
      <c r="H152" s="240"/>
      <c r="I152" s="223"/>
      <c r="J152" s="223"/>
      <c r="K152" s="2"/>
      <c r="L152" s="2"/>
      <c r="M152" s="2"/>
      <c r="N152" s="2"/>
      <c r="O152" s="2"/>
      <c r="P152" s="2"/>
    </row>
    <row r="153" spans="1:16" s="1" customFormat="1" ht="12.75" hidden="1">
      <c r="A153" s="71"/>
      <c r="B153" s="86" t="s">
        <v>217</v>
      </c>
      <c r="C153" s="35"/>
      <c r="D153" s="39"/>
      <c r="E153" s="39"/>
      <c r="F153" s="39"/>
      <c r="G153" s="39"/>
      <c r="H153" s="249"/>
      <c r="I153" s="223"/>
      <c r="J153" s="223"/>
      <c r="K153" s="2"/>
      <c r="L153" s="2"/>
      <c r="M153" s="2"/>
      <c r="N153" s="2"/>
      <c r="O153" s="2"/>
      <c r="P153" s="2"/>
    </row>
    <row r="154" spans="1:16" s="1" customFormat="1" ht="127.5" hidden="1">
      <c r="A154" s="71"/>
      <c r="B154" s="163" t="s">
        <v>22</v>
      </c>
      <c r="C154" s="35" t="s">
        <v>218</v>
      </c>
      <c r="D154" s="39" t="s">
        <v>157</v>
      </c>
      <c r="E154" s="39" t="s">
        <v>157</v>
      </c>
      <c r="F154" s="39" t="s">
        <v>23</v>
      </c>
      <c r="G154" s="39"/>
      <c r="H154" s="240">
        <f>H155</f>
        <v>0</v>
      </c>
      <c r="I154" s="223"/>
      <c r="J154" s="223"/>
      <c r="K154" s="2"/>
      <c r="L154" s="2"/>
      <c r="M154" s="2"/>
      <c r="N154" s="2"/>
      <c r="O154" s="2"/>
      <c r="P154" s="2"/>
    </row>
    <row r="155" spans="1:16" s="1" customFormat="1" ht="25.5" hidden="1">
      <c r="A155" s="71"/>
      <c r="B155" s="46" t="s">
        <v>188</v>
      </c>
      <c r="C155" s="35" t="s">
        <v>218</v>
      </c>
      <c r="D155" s="39" t="s">
        <v>157</v>
      </c>
      <c r="E155" s="39" t="s">
        <v>157</v>
      </c>
      <c r="F155" s="39" t="s">
        <v>23</v>
      </c>
      <c r="G155" s="39" t="s">
        <v>190</v>
      </c>
      <c r="H155" s="240"/>
      <c r="I155" s="223"/>
      <c r="J155" s="223"/>
      <c r="K155" s="2"/>
      <c r="L155" s="2"/>
      <c r="M155" s="2"/>
      <c r="N155" s="2"/>
      <c r="O155" s="2"/>
      <c r="P155" s="2"/>
    </row>
    <row r="156" spans="1:16" s="1" customFormat="1" ht="12.75">
      <c r="A156" s="71"/>
      <c r="B156" s="83" t="s">
        <v>242</v>
      </c>
      <c r="C156" s="35" t="s">
        <v>218</v>
      </c>
      <c r="D156" s="39" t="s">
        <v>157</v>
      </c>
      <c r="E156" s="39" t="s">
        <v>153</v>
      </c>
      <c r="F156" s="39" t="s">
        <v>220</v>
      </c>
      <c r="G156" s="39"/>
      <c r="H156" s="240">
        <f>H157</f>
        <v>72.50838</v>
      </c>
      <c r="I156" s="223"/>
      <c r="J156" s="223"/>
      <c r="K156" s="2"/>
      <c r="L156" s="2"/>
      <c r="M156" s="2"/>
      <c r="N156" s="2"/>
      <c r="O156" s="2"/>
      <c r="P156" s="2"/>
    </row>
    <row r="157" spans="1:16" s="1" customFormat="1" ht="25.5">
      <c r="A157" s="71"/>
      <c r="B157" s="83" t="s">
        <v>387</v>
      </c>
      <c r="C157" s="35" t="s">
        <v>218</v>
      </c>
      <c r="D157" s="39" t="s">
        <v>157</v>
      </c>
      <c r="E157" s="39" t="s">
        <v>153</v>
      </c>
      <c r="F157" s="39" t="s">
        <v>388</v>
      </c>
      <c r="G157" s="39"/>
      <c r="H157" s="240">
        <f>H158</f>
        <v>72.50838</v>
      </c>
      <c r="I157" s="223"/>
      <c r="J157" s="223"/>
      <c r="K157" s="2"/>
      <c r="L157" s="2"/>
      <c r="M157" s="2"/>
      <c r="N157" s="2"/>
      <c r="O157" s="2"/>
      <c r="P157" s="2"/>
    </row>
    <row r="158" spans="1:16" s="1" customFormat="1" ht="25.5">
      <c r="A158" s="71"/>
      <c r="B158" s="46" t="s">
        <v>188</v>
      </c>
      <c r="C158" s="35" t="s">
        <v>218</v>
      </c>
      <c r="D158" s="39" t="s">
        <v>157</v>
      </c>
      <c r="E158" s="39" t="s">
        <v>153</v>
      </c>
      <c r="F158" s="39" t="s">
        <v>388</v>
      </c>
      <c r="G158" s="39" t="s">
        <v>190</v>
      </c>
      <c r="H158" s="240">
        <f>74.048-1.53962</f>
        <v>72.50838</v>
      </c>
      <c r="I158" s="223"/>
      <c r="J158" s="223"/>
      <c r="K158" s="2"/>
      <c r="L158" s="2"/>
      <c r="M158" s="2"/>
      <c r="N158" s="2"/>
      <c r="O158" s="2"/>
      <c r="P158" s="2"/>
    </row>
    <row r="159" spans="1:16" s="205" customFormat="1" ht="15">
      <c r="A159" s="71"/>
      <c r="B159" s="82" t="s">
        <v>165</v>
      </c>
      <c r="C159" s="310" t="s">
        <v>218</v>
      </c>
      <c r="D159" s="60" t="s">
        <v>164</v>
      </c>
      <c r="E159" s="60"/>
      <c r="F159" s="60"/>
      <c r="G159" s="60"/>
      <c r="H159" s="231">
        <f>H160</f>
        <v>863.2115699999999</v>
      </c>
      <c r="I159" s="231">
        <f>I160</f>
        <v>215.9</v>
      </c>
      <c r="J159" s="231">
        <f>J160</f>
        <v>0</v>
      </c>
      <c r="K159" s="204"/>
      <c r="L159" s="204"/>
      <c r="M159" s="204"/>
      <c r="N159" s="204"/>
      <c r="O159" s="204"/>
      <c r="P159" s="204"/>
    </row>
    <row r="160" spans="1:10" ht="12.75">
      <c r="A160" s="71"/>
      <c r="B160" s="78" t="s">
        <v>166</v>
      </c>
      <c r="C160" s="88" t="s">
        <v>218</v>
      </c>
      <c r="D160" s="91" t="s">
        <v>164</v>
      </c>
      <c r="E160" s="91" t="s">
        <v>153</v>
      </c>
      <c r="F160" s="91"/>
      <c r="G160" s="91"/>
      <c r="H160" s="250">
        <f>H161+H167</f>
        <v>863.2115699999999</v>
      </c>
      <c r="I160" s="250">
        <f>I161</f>
        <v>215.9</v>
      </c>
      <c r="J160" s="250">
        <f>J161</f>
        <v>0</v>
      </c>
    </row>
    <row r="161" spans="1:10" ht="12.75">
      <c r="A161" s="71"/>
      <c r="B161" s="46" t="s">
        <v>242</v>
      </c>
      <c r="C161" s="39" t="s">
        <v>218</v>
      </c>
      <c r="D161" s="39" t="s">
        <v>164</v>
      </c>
      <c r="E161" s="39" t="s">
        <v>153</v>
      </c>
      <c r="F161" s="39" t="s">
        <v>220</v>
      </c>
      <c r="G161" s="40"/>
      <c r="H161" s="225">
        <f>H162</f>
        <v>798.21557</v>
      </c>
      <c r="I161" s="225">
        <f>I162</f>
        <v>215.9</v>
      </c>
      <c r="J161" s="225">
        <v>0</v>
      </c>
    </row>
    <row r="162" spans="1:10" ht="53.25" customHeight="1">
      <c r="A162" s="71"/>
      <c r="B162" s="46" t="s">
        <v>353</v>
      </c>
      <c r="C162" s="39" t="s">
        <v>218</v>
      </c>
      <c r="D162" s="39" t="s">
        <v>164</v>
      </c>
      <c r="E162" s="39" t="s">
        <v>153</v>
      </c>
      <c r="F162" s="39" t="s">
        <v>72</v>
      </c>
      <c r="G162" s="40"/>
      <c r="H162" s="225">
        <f>H163+H164+H165</f>
        <v>798.21557</v>
      </c>
      <c r="I162" s="225">
        <f>I164</f>
        <v>215.9</v>
      </c>
      <c r="J162" s="225"/>
    </row>
    <row r="163" spans="1:10" ht="21" customHeight="1">
      <c r="A163" s="71"/>
      <c r="B163" s="74" t="s">
        <v>194</v>
      </c>
      <c r="C163" s="53" t="s">
        <v>218</v>
      </c>
      <c r="D163" s="39" t="s">
        <v>164</v>
      </c>
      <c r="E163" s="39" t="s">
        <v>153</v>
      </c>
      <c r="F163" s="39" t="s">
        <v>72</v>
      </c>
      <c r="G163" s="21" t="s">
        <v>195</v>
      </c>
      <c r="H163" s="220">
        <f>579-57.202-45.58243</f>
        <v>476.21557</v>
      </c>
      <c r="I163" s="220"/>
      <c r="J163" s="220"/>
    </row>
    <row r="164" spans="1:10" ht="63.75">
      <c r="A164" s="71"/>
      <c r="B164" s="43" t="s">
        <v>186</v>
      </c>
      <c r="C164" s="53" t="s">
        <v>218</v>
      </c>
      <c r="D164" s="39" t="s">
        <v>164</v>
      </c>
      <c r="E164" s="39" t="s">
        <v>153</v>
      </c>
      <c r="F164" s="39" t="s">
        <v>72</v>
      </c>
      <c r="G164" s="21" t="s">
        <v>187</v>
      </c>
      <c r="H164" s="220">
        <v>281.1</v>
      </c>
      <c r="I164" s="220">
        <v>215.9</v>
      </c>
      <c r="J164" s="220"/>
    </row>
    <row r="165" spans="1:10" ht="25.5">
      <c r="A165" s="71"/>
      <c r="B165" s="45" t="s">
        <v>188</v>
      </c>
      <c r="C165" s="53" t="s">
        <v>218</v>
      </c>
      <c r="D165" s="39" t="s">
        <v>164</v>
      </c>
      <c r="E165" s="39" t="s">
        <v>153</v>
      </c>
      <c r="F165" s="39" t="s">
        <v>72</v>
      </c>
      <c r="G165" s="20" t="s">
        <v>190</v>
      </c>
      <c r="H165" s="251">
        <v>40.9</v>
      </c>
      <c r="I165" s="251"/>
      <c r="J165" s="251"/>
    </row>
    <row r="166" spans="1:10" ht="12.75">
      <c r="A166" s="71"/>
      <c r="B166" s="77" t="s">
        <v>184</v>
      </c>
      <c r="C166" s="39"/>
      <c r="D166" s="39"/>
      <c r="E166" s="39"/>
      <c r="F166" s="35"/>
      <c r="G166" s="39"/>
      <c r="H166" s="234">
        <f>H162</f>
        <v>798.21557</v>
      </c>
      <c r="I166" s="223"/>
      <c r="J166" s="223"/>
    </row>
    <row r="167" spans="1:10" ht="12.75">
      <c r="A167" s="71"/>
      <c r="B167" s="46" t="s">
        <v>242</v>
      </c>
      <c r="C167" s="53" t="s">
        <v>218</v>
      </c>
      <c r="D167" s="39" t="s">
        <v>164</v>
      </c>
      <c r="E167" s="39" t="s">
        <v>153</v>
      </c>
      <c r="F167" s="35" t="s">
        <v>220</v>
      </c>
      <c r="G167" s="39"/>
      <c r="H167" s="225">
        <f>H168</f>
        <v>64.996</v>
      </c>
      <c r="I167" s="223"/>
      <c r="J167" s="223"/>
    </row>
    <row r="168" spans="1:10" ht="51">
      <c r="A168" s="71"/>
      <c r="B168" s="67" t="s">
        <v>24</v>
      </c>
      <c r="C168" s="39" t="s">
        <v>218</v>
      </c>
      <c r="D168" s="39" t="s">
        <v>164</v>
      </c>
      <c r="E168" s="39" t="s">
        <v>153</v>
      </c>
      <c r="F168" s="39" t="s">
        <v>323</v>
      </c>
      <c r="G168" s="39"/>
      <c r="H168" s="245">
        <f>H169</f>
        <v>64.996</v>
      </c>
      <c r="I168" s="245"/>
      <c r="J168" s="245"/>
    </row>
    <row r="169" spans="1:16" s="57" customFormat="1" ht="25.5">
      <c r="A169" s="71"/>
      <c r="B169" s="67" t="s">
        <v>194</v>
      </c>
      <c r="C169" s="39" t="s">
        <v>218</v>
      </c>
      <c r="D169" s="39" t="s">
        <v>164</v>
      </c>
      <c r="E169" s="39" t="s">
        <v>153</v>
      </c>
      <c r="F169" s="39" t="s">
        <v>323</v>
      </c>
      <c r="G169" s="39" t="s">
        <v>195</v>
      </c>
      <c r="H169" s="245">
        <v>64.996</v>
      </c>
      <c r="I169" s="245"/>
      <c r="J169" s="245"/>
      <c r="K169" s="56"/>
      <c r="L169" s="56"/>
      <c r="M169" s="56"/>
      <c r="N169" s="56"/>
      <c r="O169" s="56"/>
      <c r="P169" s="56"/>
    </row>
    <row r="170" spans="1:10" ht="12.75">
      <c r="A170" s="71"/>
      <c r="B170" s="86" t="s">
        <v>180</v>
      </c>
      <c r="C170" s="39"/>
      <c r="D170" s="39"/>
      <c r="E170" s="39"/>
      <c r="F170" s="35"/>
      <c r="G170" s="39"/>
      <c r="H170" s="234">
        <v>64.996</v>
      </c>
      <c r="I170" s="223"/>
      <c r="J170" s="223"/>
    </row>
    <row r="171" spans="1:16" s="57" customFormat="1" ht="25.5">
      <c r="A171" s="71"/>
      <c r="B171" s="82" t="s">
        <v>206</v>
      </c>
      <c r="C171" s="60" t="s">
        <v>219</v>
      </c>
      <c r="D171" s="60"/>
      <c r="E171" s="60"/>
      <c r="F171" s="60"/>
      <c r="G171" s="60"/>
      <c r="H171" s="231">
        <f>H172+H177+H194</f>
        <v>2737.5401899999997</v>
      </c>
      <c r="I171" s="231">
        <v>0</v>
      </c>
      <c r="J171" s="231">
        <f>J177</f>
        <v>28.51758</v>
      </c>
      <c r="K171" s="56"/>
      <c r="L171" s="56"/>
      <c r="M171" s="56"/>
      <c r="N171" s="56"/>
      <c r="O171" s="56"/>
      <c r="P171" s="56"/>
    </row>
    <row r="172" spans="1:16" s="57" customFormat="1" ht="76.5">
      <c r="A172" s="71"/>
      <c r="B172" s="75" t="s">
        <v>73</v>
      </c>
      <c r="C172" s="39" t="s">
        <v>219</v>
      </c>
      <c r="D172" s="39" t="s">
        <v>162</v>
      </c>
      <c r="E172" s="39" t="s">
        <v>144</v>
      </c>
      <c r="F172" s="40" t="s">
        <v>295</v>
      </c>
      <c r="G172" s="39"/>
      <c r="H172" s="252">
        <f>H174</f>
        <v>80</v>
      </c>
      <c r="I172" s="235"/>
      <c r="J172" s="235"/>
      <c r="K172" s="56"/>
      <c r="L172" s="56"/>
      <c r="M172" s="56"/>
      <c r="N172" s="56"/>
      <c r="O172" s="56"/>
      <c r="P172" s="56"/>
    </row>
    <row r="173" spans="1:16" s="57" customFormat="1" ht="89.25">
      <c r="A173" s="71"/>
      <c r="B173" s="162" t="s">
        <v>30</v>
      </c>
      <c r="C173" s="39" t="s">
        <v>219</v>
      </c>
      <c r="D173" s="39" t="s">
        <v>162</v>
      </c>
      <c r="E173" s="39" t="s">
        <v>144</v>
      </c>
      <c r="F173" s="39" t="s">
        <v>295</v>
      </c>
      <c r="G173" s="39"/>
      <c r="H173" s="252">
        <f>H174</f>
        <v>80</v>
      </c>
      <c r="I173" s="235"/>
      <c r="J173" s="235"/>
      <c r="K173" s="56"/>
      <c r="L173" s="56"/>
      <c r="M173" s="56"/>
      <c r="N173" s="56"/>
      <c r="O173" s="56"/>
      <c r="P173" s="56"/>
    </row>
    <row r="174" spans="1:16" s="57" customFormat="1" ht="114.75">
      <c r="A174" s="71"/>
      <c r="B174" s="46" t="s">
        <v>48</v>
      </c>
      <c r="C174" s="39" t="s">
        <v>219</v>
      </c>
      <c r="D174" s="39" t="s">
        <v>162</v>
      </c>
      <c r="E174" s="39" t="s">
        <v>144</v>
      </c>
      <c r="F174" s="39" t="s">
        <v>74</v>
      </c>
      <c r="G174" s="39"/>
      <c r="H174" s="225">
        <f>H175</f>
        <v>80</v>
      </c>
      <c r="I174" s="235"/>
      <c r="J174" s="235"/>
      <c r="K174" s="56"/>
      <c r="L174" s="56"/>
      <c r="M174" s="56"/>
      <c r="N174" s="56"/>
      <c r="O174" s="56"/>
      <c r="P174" s="56"/>
    </row>
    <row r="175" spans="1:16" s="57" customFormat="1" ht="25.5">
      <c r="A175" s="71"/>
      <c r="B175" s="46" t="s">
        <v>188</v>
      </c>
      <c r="C175" s="39" t="s">
        <v>219</v>
      </c>
      <c r="D175" s="39" t="s">
        <v>162</v>
      </c>
      <c r="E175" s="39" t="s">
        <v>144</v>
      </c>
      <c r="F175" s="39" t="s">
        <v>74</v>
      </c>
      <c r="G175" s="39" t="s">
        <v>190</v>
      </c>
      <c r="H175" s="225">
        <v>80</v>
      </c>
      <c r="I175" s="235"/>
      <c r="J175" s="235"/>
      <c r="K175" s="56"/>
      <c r="L175" s="56"/>
      <c r="M175" s="56"/>
      <c r="N175" s="56"/>
      <c r="O175" s="56"/>
      <c r="P175" s="56"/>
    </row>
    <row r="176" spans="1:16" s="57" customFormat="1" ht="12.75">
      <c r="A176" s="71"/>
      <c r="B176" s="86" t="s">
        <v>180</v>
      </c>
      <c r="C176" s="40"/>
      <c r="D176" s="40"/>
      <c r="E176" s="40"/>
      <c r="F176" s="39"/>
      <c r="G176" s="39"/>
      <c r="H176" s="234">
        <v>80</v>
      </c>
      <c r="I176" s="235"/>
      <c r="J176" s="235"/>
      <c r="K176" s="56"/>
      <c r="L176" s="56"/>
      <c r="M176" s="56"/>
      <c r="N176" s="56"/>
      <c r="O176" s="56"/>
      <c r="P176" s="56"/>
    </row>
    <row r="177" spans="1:16" s="217" customFormat="1" ht="15">
      <c r="A177" s="79"/>
      <c r="B177" s="71" t="s">
        <v>163</v>
      </c>
      <c r="C177" s="39" t="s">
        <v>219</v>
      </c>
      <c r="D177" s="40" t="s">
        <v>162</v>
      </c>
      <c r="E177" s="40"/>
      <c r="F177" s="39"/>
      <c r="G177" s="40"/>
      <c r="H177" s="235">
        <f>H178+H189</f>
        <v>2618.5401899999997</v>
      </c>
      <c r="I177" s="235">
        <f>I178</f>
        <v>1563.52936</v>
      </c>
      <c r="J177" s="235">
        <f>J181</f>
        <v>28.51758</v>
      </c>
      <c r="K177" s="216"/>
      <c r="L177" s="216"/>
      <c r="M177" s="216"/>
      <c r="N177" s="216"/>
      <c r="O177" s="216"/>
      <c r="P177" s="216"/>
    </row>
    <row r="178" spans="1:16" s="16" customFormat="1" ht="12.75">
      <c r="A178" s="79"/>
      <c r="B178" s="46" t="s">
        <v>242</v>
      </c>
      <c r="C178" s="39" t="s">
        <v>219</v>
      </c>
      <c r="D178" s="39" t="s">
        <v>162</v>
      </c>
      <c r="E178" s="39" t="s">
        <v>144</v>
      </c>
      <c r="F178" s="39" t="s">
        <v>220</v>
      </c>
      <c r="G178" s="40"/>
      <c r="H178" s="225">
        <f>H179+H183+H185</f>
        <v>2580.5401899999997</v>
      </c>
      <c r="I178" s="225">
        <f>I179</f>
        <v>1563.52936</v>
      </c>
      <c r="J178" s="225">
        <f>J181</f>
        <v>28.51758</v>
      </c>
      <c r="K178" s="55"/>
      <c r="L178" s="55"/>
      <c r="M178" s="55"/>
      <c r="N178" s="55"/>
      <c r="O178" s="55"/>
      <c r="P178" s="55"/>
    </row>
    <row r="179" spans="1:16" s="16" customFormat="1" ht="58.5" customHeight="1">
      <c r="A179" s="79"/>
      <c r="B179" s="46" t="s">
        <v>25</v>
      </c>
      <c r="C179" s="39" t="s">
        <v>219</v>
      </c>
      <c r="D179" s="39" t="s">
        <v>162</v>
      </c>
      <c r="E179" s="39" t="s">
        <v>144</v>
      </c>
      <c r="F179" s="39" t="s">
        <v>236</v>
      </c>
      <c r="G179" s="39"/>
      <c r="H179" s="225">
        <f>H180+H181+H182</f>
        <v>2476.5401899999997</v>
      </c>
      <c r="I179" s="225">
        <f>I180</f>
        <v>1563.52936</v>
      </c>
      <c r="J179" s="225"/>
      <c r="K179" s="55"/>
      <c r="L179" s="55"/>
      <c r="M179" s="55"/>
      <c r="N179" s="55"/>
      <c r="O179" s="55"/>
      <c r="P179" s="55"/>
    </row>
    <row r="180" spans="1:16" s="16" customFormat="1" ht="63.75">
      <c r="A180" s="79"/>
      <c r="B180" s="125" t="s">
        <v>26</v>
      </c>
      <c r="C180" s="63" t="s">
        <v>219</v>
      </c>
      <c r="D180" s="41" t="s">
        <v>162</v>
      </c>
      <c r="E180" s="41" t="s">
        <v>144</v>
      </c>
      <c r="F180" s="41" t="s">
        <v>236</v>
      </c>
      <c r="G180" s="63" t="s">
        <v>187</v>
      </c>
      <c r="H180" s="227">
        <f>2061.7-28.25599</f>
        <v>2033.4440099999997</v>
      </c>
      <c r="I180" s="227">
        <v>1563.52936</v>
      </c>
      <c r="J180" s="227"/>
      <c r="K180" s="56"/>
      <c r="L180" s="55"/>
      <c r="M180" s="55"/>
      <c r="N180" s="55"/>
      <c r="O180" s="55"/>
      <c r="P180" s="55"/>
    </row>
    <row r="181" spans="1:16" s="16" customFormat="1" ht="25.5">
      <c r="A181" s="79"/>
      <c r="B181" s="46" t="s">
        <v>188</v>
      </c>
      <c r="C181" s="39" t="s">
        <v>219</v>
      </c>
      <c r="D181" s="39" t="s">
        <v>162</v>
      </c>
      <c r="E181" s="39" t="s">
        <v>144</v>
      </c>
      <c r="F181" s="39" t="s">
        <v>236</v>
      </c>
      <c r="G181" s="39" t="s">
        <v>190</v>
      </c>
      <c r="H181" s="225">
        <f>14.85+349.1-0.4856+23.5+50-3+4.06278</f>
        <v>438.02718000000004</v>
      </c>
      <c r="I181" s="225"/>
      <c r="J181" s="225">
        <v>28.51758</v>
      </c>
      <c r="K181" s="56"/>
      <c r="L181" s="55"/>
      <c r="M181" s="55"/>
      <c r="N181" s="55"/>
      <c r="O181" s="55"/>
      <c r="P181" s="55"/>
    </row>
    <row r="182" spans="1:16" s="16" customFormat="1" ht="12.75">
      <c r="A182" s="79"/>
      <c r="B182" s="46" t="s">
        <v>189</v>
      </c>
      <c r="C182" s="39" t="s">
        <v>219</v>
      </c>
      <c r="D182" s="39" t="s">
        <v>162</v>
      </c>
      <c r="E182" s="39" t="s">
        <v>144</v>
      </c>
      <c r="F182" s="39" t="s">
        <v>236</v>
      </c>
      <c r="G182" s="39" t="s">
        <v>191</v>
      </c>
      <c r="H182" s="225">
        <f>4+3-1.931</f>
        <v>5.069</v>
      </c>
      <c r="I182" s="225"/>
      <c r="J182" s="225"/>
      <c r="K182" s="55"/>
      <c r="L182" s="55"/>
      <c r="M182" s="55"/>
      <c r="N182" s="55"/>
      <c r="O182" s="55"/>
      <c r="P182" s="55"/>
    </row>
    <row r="183" spans="1:16" s="16" customFormat="1" ht="51">
      <c r="A183" s="79"/>
      <c r="B183" s="67" t="s">
        <v>31</v>
      </c>
      <c r="C183" s="137" t="s">
        <v>219</v>
      </c>
      <c r="D183" s="137" t="s">
        <v>162</v>
      </c>
      <c r="E183" s="137" t="s">
        <v>144</v>
      </c>
      <c r="F183" s="137" t="s">
        <v>71</v>
      </c>
      <c r="G183" s="137"/>
      <c r="H183" s="242">
        <f>H184</f>
        <v>54</v>
      </c>
      <c r="I183" s="242"/>
      <c r="J183" s="242"/>
      <c r="K183" s="55"/>
      <c r="L183" s="55"/>
      <c r="M183" s="55"/>
      <c r="N183" s="55"/>
      <c r="O183" s="55"/>
      <c r="P183" s="55"/>
    </row>
    <row r="184" spans="1:16" s="16" customFormat="1" ht="25.5">
      <c r="A184" s="79"/>
      <c r="B184" s="46" t="s">
        <v>188</v>
      </c>
      <c r="C184" s="137" t="s">
        <v>219</v>
      </c>
      <c r="D184" s="137" t="s">
        <v>162</v>
      </c>
      <c r="E184" s="137" t="s">
        <v>144</v>
      </c>
      <c r="F184" s="137" t="s">
        <v>71</v>
      </c>
      <c r="G184" s="137" t="s">
        <v>190</v>
      </c>
      <c r="H184" s="242">
        <v>54</v>
      </c>
      <c r="I184" s="242"/>
      <c r="J184" s="242"/>
      <c r="K184" s="55"/>
      <c r="L184" s="55"/>
      <c r="M184" s="55"/>
      <c r="N184" s="55"/>
      <c r="O184" s="55"/>
      <c r="P184" s="55"/>
    </row>
    <row r="185" spans="1:16" s="16" customFormat="1" ht="12.75">
      <c r="A185" s="79"/>
      <c r="B185" s="115" t="s">
        <v>240</v>
      </c>
      <c r="C185" s="137" t="s">
        <v>219</v>
      </c>
      <c r="D185" s="137" t="s">
        <v>162</v>
      </c>
      <c r="E185" s="137" t="s">
        <v>144</v>
      </c>
      <c r="F185" s="137" t="s">
        <v>220</v>
      </c>
      <c r="G185" s="137"/>
      <c r="H185" s="242">
        <f>H186</f>
        <v>50</v>
      </c>
      <c r="I185" s="242"/>
      <c r="J185" s="242"/>
      <c r="K185" s="55"/>
      <c r="L185" s="55"/>
      <c r="M185" s="55"/>
      <c r="N185" s="55"/>
      <c r="O185" s="55"/>
      <c r="P185" s="55"/>
    </row>
    <row r="186" spans="1:16" s="16" customFormat="1" ht="25.5">
      <c r="A186" s="79"/>
      <c r="B186" s="115" t="s">
        <v>57</v>
      </c>
      <c r="C186" s="137" t="s">
        <v>219</v>
      </c>
      <c r="D186" s="137" t="s">
        <v>162</v>
      </c>
      <c r="E186" s="137" t="s">
        <v>144</v>
      </c>
      <c r="F186" s="137" t="s">
        <v>58</v>
      </c>
      <c r="G186" s="137"/>
      <c r="H186" s="242">
        <f>H187</f>
        <v>50</v>
      </c>
      <c r="I186" s="242"/>
      <c r="J186" s="242"/>
      <c r="K186" s="55"/>
      <c r="L186" s="55"/>
      <c r="M186" s="55"/>
      <c r="N186" s="55"/>
      <c r="O186" s="55"/>
      <c r="P186" s="55"/>
    </row>
    <row r="187" spans="1:16" s="16" customFormat="1" ht="25.5">
      <c r="A187" s="79"/>
      <c r="B187" s="46" t="s">
        <v>188</v>
      </c>
      <c r="C187" s="137" t="s">
        <v>219</v>
      </c>
      <c r="D187" s="137" t="s">
        <v>162</v>
      </c>
      <c r="E187" s="137" t="s">
        <v>144</v>
      </c>
      <c r="F187" s="137" t="s">
        <v>58</v>
      </c>
      <c r="G187" s="137" t="s">
        <v>190</v>
      </c>
      <c r="H187" s="242">
        <v>50</v>
      </c>
      <c r="I187" s="242"/>
      <c r="J187" s="242"/>
      <c r="K187" s="55"/>
      <c r="L187" s="55"/>
      <c r="M187" s="55"/>
      <c r="N187" s="55"/>
      <c r="O187" s="55"/>
      <c r="P187" s="55"/>
    </row>
    <row r="188" spans="1:16" s="16" customFormat="1" ht="12.75">
      <c r="A188" s="79"/>
      <c r="B188" s="86" t="s">
        <v>180</v>
      </c>
      <c r="C188" s="137"/>
      <c r="D188" s="137"/>
      <c r="E188" s="137"/>
      <c r="F188" s="137"/>
      <c r="G188" s="137"/>
      <c r="H188" s="253">
        <v>50</v>
      </c>
      <c r="I188" s="242"/>
      <c r="J188" s="242"/>
      <c r="K188" s="55"/>
      <c r="L188" s="55"/>
      <c r="M188" s="55"/>
      <c r="N188" s="55"/>
      <c r="O188" s="55"/>
      <c r="P188" s="55"/>
    </row>
    <row r="189" spans="1:16" s="217" customFormat="1" ht="25.5">
      <c r="A189" s="79"/>
      <c r="B189" s="311" t="s">
        <v>318</v>
      </c>
      <c r="C189" s="131" t="s">
        <v>219</v>
      </c>
      <c r="D189" s="312" t="s">
        <v>162</v>
      </c>
      <c r="E189" s="312" t="s">
        <v>147</v>
      </c>
      <c r="F189" s="312"/>
      <c r="G189" s="312"/>
      <c r="H189" s="313">
        <f>H190</f>
        <v>38</v>
      </c>
      <c r="I189" s="242"/>
      <c r="J189" s="242"/>
      <c r="K189" s="216"/>
      <c r="L189" s="216"/>
      <c r="M189" s="216"/>
      <c r="N189" s="216"/>
      <c r="O189" s="216"/>
      <c r="P189" s="216"/>
    </row>
    <row r="190" spans="1:16" s="16" customFormat="1" ht="12.75">
      <c r="A190" s="79"/>
      <c r="B190" s="115" t="s">
        <v>240</v>
      </c>
      <c r="C190" s="35" t="s">
        <v>219</v>
      </c>
      <c r="D190" s="35" t="s">
        <v>162</v>
      </c>
      <c r="E190" s="35" t="s">
        <v>147</v>
      </c>
      <c r="F190" s="35" t="s">
        <v>220</v>
      </c>
      <c r="G190" s="35"/>
      <c r="H190" s="225">
        <f>H191</f>
        <v>38</v>
      </c>
      <c r="I190" s="225"/>
      <c r="J190" s="225"/>
      <c r="K190" s="55"/>
      <c r="L190" s="55"/>
      <c r="M190" s="55"/>
      <c r="N190" s="55"/>
      <c r="O190" s="55"/>
      <c r="P190" s="55"/>
    </row>
    <row r="191" spans="1:16" s="16" customFormat="1" ht="25.5">
      <c r="A191" s="79"/>
      <c r="B191" s="115" t="s">
        <v>319</v>
      </c>
      <c r="C191" s="35" t="s">
        <v>219</v>
      </c>
      <c r="D191" s="35" t="s">
        <v>162</v>
      </c>
      <c r="E191" s="35" t="s">
        <v>147</v>
      </c>
      <c r="F191" s="35" t="s">
        <v>320</v>
      </c>
      <c r="G191" s="35"/>
      <c r="H191" s="225">
        <f>H192</f>
        <v>38</v>
      </c>
      <c r="I191" s="225"/>
      <c r="J191" s="225"/>
      <c r="K191" s="55"/>
      <c r="L191" s="55"/>
      <c r="M191" s="55"/>
      <c r="N191" s="55"/>
      <c r="O191" s="55"/>
      <c r="P191" s="55"/>
    </row>
    <row r="192" spans="1:16" s="16" customFormat="1" ht="25.5">
      <c r="A192" s="79"/>
      <c r="B192" s="92" t="s">
        <v>188</v>
      </c>
      <c r="C192" s="35" t="s">
        <v>219</v>
      </c>
      <c r="D192" s="35" t="s">
        <v>162</v>
      </c>
      <c r="E192" s="35" t="s">
        <v>147</v>
      </c>
      <c r="F192" s="35" t="s">
        <v>320</v>
      </c>
      <c r="G192" s="35" t="s">
        <v>190</v>
      </c>
      <c r="H192" s="225">
        <f>23.5+10+4.5</f>
        <v>38</v>
      </c>
      <c r="I192" s="225"/>
      <c r="J192" s="225"/>
      <c r="K192" s="56"/>
      <c r="L192" s="55"/>
      <c r="M192" s="55"/>
      <c r="N192" s="55"/>
      <c r="O192" s="55"/>
      <c r="P192" s="55"/>
    </row>
    <row r="193" spans="1:16" s="16" customFormat="1" ht="12.75">
      <c r="A193" s="79"/>
      <c r="B193" s="86" t="s">
        <v>180</v>
      </c>
      <c r="C193" s="35"/>
      <c r="D193" s="35"/>
      <c r="E193" s="35"/>
      <c r="F193" s="35"/>
      <c r="G193" s="35"/>
      <c r="H193" s="234">
        <f>H192</f>
        <v>38</v>
      </c>
      <c r="I193" s="225"/>
      <c r="J193" s="225"/>
      <c r="K193" s="55"/>
      <c r="L193" s="55"/>
      <c r="M193" s="55"/>
      <c r="N193" s="55"/>
      <c r="O193" s="55"/>
      <c r="P193" s="55"/>
    </row>
    <row r="194" spans="1:16" s="205" customFormat="1" ht="15">
      <c r="A194" s="71"/>
      <c r="B194" s="314" t="s">
        <v>196</v>
      </c>
      <c r="C194" s="60" t="s">
        <v>219</v>
      </c>
      <c r="D194" s="60" t="s">
        <v>148</v>
      </c>
      <c r="E194" s="60"/>
      <c r="F194" s="61"/>
      <c r="G194" s="61"/>
      <c r="H194" s="231">
        <f>H195+H199</f>
        <v>39</v>
      </c>
      <c r="I194" s="231">
        <v>0</v>
      </c>
      <c r="J194" s="231">
        <v>0</v>
      </c>
      <c r="K194" s="218"/>
      <c r="L194" s="204"/>
      <c r="M194" s="204"/>
      <c r="N194" s="204"/>
      <c r="O194" s="204"/>
      <c r="P194" s="204"/>
    </row>
    <row r="195" spans="1:16" s="205" customFormat="1" ht="15">
      <c r="A195" s="71"/>
      <c r="B195" s="315" t="s">
        <v>197</v>
      </c>
      <c r="C195" s="21" t="s">
        <v>219</v>
      </c>
      <c r="D195" s="22" t="s">
        <v>148</v>
      </c>
      <c r="E195" s="22" t="s">
        <v>144</v>
      </c>
      <c r="F195" s="21"/>
      <c r="G195" s="21"/>
      <c r="H195" s="219">
        <f>H196</f>
        <v>31</v>
      </c>
      <c r="I195" s="220"/>
      <c r="J195" s="220"/>
      <c r="K195" s="218"/>
      <c r="L195" s="204"/>
      <c r="M195" s="204"/>
      <c r="N195" s="204"/>
      <c r="O195" s="204"/>
      <c r="P195" s="204"/>
    </row>
    <row r="196" spans="1:16" s="57" customFormat="1" ht="12.75">
      <c r="A196" s="71"/>
      <c r="B196" s="46" t="s">
        <v>242</v>
      </c>
      <c r="C196" s="21" t="s">
        <v>219</v>
      </c>
      <c r="D196" s="21" t="s">
        <v>148</v>
      </c>
      <c r="E196" s="21" t="s">
        <v>144</v>
      </c>
      <c r="F196" s="21" t="s">
        <v>220</v>
      </c>
      <c r="G196" s="26"/>
      <c r="H196" s="219">
        <f>H197</f>
        <v>31</v>
      </c>
      <c r="I196" s="220"/>
      <c r="J196" s="220"/>
      <c r="K196" s="66"/>
      <c r="L196" s="56"/>
      <c r="M196" s="56"/>
      <c r="N196" s="56"/>
      <c r="O196" s="56"/>
      <c r="P196" s="56"/>
    </row>
    <row r="197" spans="1:16" s="57" customFormat="1" ht="51">
      <c r="A197" s="71"/>
      <c r="B197" s="43" t="s">
        <v>27</v>
      </c>
      <c r="C197" s="21" t="s">
        <v>219</v>
      </c>
      <c r="D197" s="21" t="s">
        <v>148</v>
      </c>
      <c r="E197" s="21" t="s">
        <v>144</v>
      </c>
      <c r="F197" s="21" t="s">
        <v>236</v>
      </c>
      <c r="G197" s="58"/>
      <c r="H197" s="220">
        <f>H198</f>
        <v>31</v>
      </c>
      <c r="I197" s="220"/>
      <c r="J197" s="220"/>
      <c r="K197" s="66"/>
      <c r="L197" s="56"/>
      <c r="M197" s="56"/>
      <c r="N197" s="56"/>
      <c r="O197" s="56"/>
      <c r="P197" s="56"/>
    </row>
    <row r="198" spans="1:16" s="57" customFormat="1" ht="25.5">
      <c r="A198" s="71"/>
      <c r="B198" s="47" t="s">
        <v>188</v>
      </c>
      <c r="C198" s="20" t="s">
        <v>219</v>
      </c>
      <c r="D198" s="20" t="s">
        <v>148</v>
      </c>
      <c r="E198" s="20" t="s">
        <v>144</v>
      </c>
      <c r="F198" s="20" t="s">
        <v>236</v>
      </c>
      <c r="G198" s="59">
        <v>200</v>
      </c>
      <c r="H198" s="251">
        <v>31</v>
      </c>
      <c r="I198" s="251"/>
      <c r="J198" s="251"/>
      <c r="K198" s="66"/>
      <c r="L198" s="56"/>
      <c r="M198" s="56"/>
      <c r="N198" s="56"/>
      <c r="O198" s="56"/>
      <c r="P198" s="56"/>
    </row>
    <row r="199" spans="1:16" s="57" customFormat="1" ht="12.75">
      <c r="A199" s="71"/>
      <c r="B199" s="46" t="s">
        <v>242</v>
      </c>
      <c r="C199" s="39" t="s">
        <v>219</v>
      </c>
      <c r="D199" s="39" t="s">
        <v>148</v>
      </c>
      <c r="E199" s="39" t="s">
        <v>144</v>
      </c>
      <c r="F199" s="39" t="s">
        <v>220</v>
      </c>
      <c r="G199" s="159"/>
      <c r="H199" s="225">
        <f>H200</f>
        <v>8</v>
      </c>
      <c r="I199" s="225"/>
      <c r="J199" s="225"/>
      <c r="K199" s="66"/>
      <c r="L199" s="56"/>
      <c r="M199" s="56"/>
      <c r="N199" s="56"/>
      <c r="O199" s="56"/>
      <c r="P199" s="56"/>
    </row>
    <row r="200" spans="1:16" s="57" customFormat="1" ht="38.25">
      <c r="A200" s="71"/>
      <c r="B200" s="46" t="s">
        <v>59</v>
      </c>
      <c r="C200" s="39" t="s">
        <v>219</v>
      </c>
      <c r="D200" s="39" t="s">
        <v>148</v>
      </c>
      <c r="E200" s="39" t="s">
        <v>144</v>
      </c>
      <c r="F200" s="39" t="s">
        <v>60</v>
      </c>
      <c r="G200" s="159"/>
      <c r="H200" s="225">
        <f>H201</f>
        <v>8</v>
      </c>
      <c r="I200" s="225"/>
      <c r="J200" s="225"/>
      <c r="K200" s="66"/>
      <c r="L200" s="56"/>
      <c r="M200" s="56"/>
      <c r="N200" s="56"/>
      <c r="O200" s="56"/>
      <c r="P200" s="56"/>
    </row>
    <row r="201" spans="1:16" s="57" customFormat="1" ht="25.5">
      <c r="A201" s="71"/>
      <c r="B201" s="83" t="s">
        <v>188</v>
      </c>
      <c r="C201" s="53" t="s">
        <v>219</v>
      </c>
      <c r="D201" s="39" t="s">
        <v>148</v>
      </c>
      <c r="E201" s="39" t="s">
        <v>144</v>
      </c>
      <c r="F201" s="39" t="s">
        <v>60</v>
      </c>
      <c r="G201" s="159">
        <v>200</v>
      </c>
      <c r="H201" s="225">
        <v>8</v>
      </c>
      <c r="I201" s="225"/>
      <c r="J201" s="225"/>
      <c r="K201" s="66"/>
      <c r="L201" s="56"/>
      <c r="M201" s="56"/>
      <c r="N201" s="56"/>
      <c r="O201" s="56"/>
      <c r="P201" s="56"/>
    </row>
    <row r="202" spans="1:16" s="57" customFormat="1" ht="12.75">
      <c r="A202" s="71"/>
      <c r="B202" s="86" t="s">
        <v>180</v>
      </c>
      <c r="C202" s="53"/>
      <c r="D202" s="39"/>
      <c r="E202" s="39"/>
      <c r="F202" s="39"/>
      <c r="G202" s="159"/>
      <c r="H202" s="234">
        <v>8</v>
      </c>
      <c r="I202" s="225"/>
      <c r="J202" s="225"/>
      <c r="K202" s="66"/>
      <c r="L202" s="56"/>
      <c r="M202" s="56"/>
      <c r="N202" s="56"/>
      <c r="O202" s="56"/>
      <c r="P202" s="56"/>
    </row>
    <row r="203" spans="1:16" s="205" customFormat="1" ht="15">
      <c r="A203" s="71"/>
      <c r="B203" s="82" t="s">
        <v>181</v>
      </c>
      <c r="C203" s="60"/>
      <c r="D203" s="60"/>
      <c r="E203" s="60"/>
      <c r="F203" s="60"/>
      <c r="G203" s="60"/>
      <c r="H203" s="231">
        <f>H10+H171</f>
        <v>13910.76763</v>
      </c>
      <c r="I203" s="231">
        <f>I10+I171</f>
        <v>4110.34394</v>
      </c>
      <c r="J203" s="231">
        <f>J10+J171</f>
        <v>336.85758</v>
      </c>
      <c r="K203" s="218"/>
      <c r="L203" s="204"/>
      <c r="M203" s="204"/>
      <c r="N203" s="204"/>
      <c r="O203" s="204"/>
      <c r="P203" s="204"/>
    </row>
    <row r="204" spans="2:10" ht="12.75">
      <c r="B204" s="87"/>
      <c r="C204" s="96"/>
      <c r="D204" s="96"/>
      <c r="E204" s="96"/>
      <c r="F204" s="96"/>
      <c r="G204" s="97"/>
      <c r="H204" s="97"/>
      <c r="I204" s="57"/>
      <c r="J204" s="57"/>
    </row>
    <row r="205" spans="2:10" ht="12.75">
      <c r="B205" s="87"/>
      <c r="C205" s="80"/>
      <c r="D205" s="80"/>
      <c r="E205" s="80"/>
      <c r="F205" s="80"/>
      <c r="G205" s="23"/>
      <c r="H205" s="23"/>
      <c r="I205" s="1"/>
      <c r="J205" s="1"/>
    </row>
    <row r="206" spans="3:10" ht="12.75">
      <c r="C206" s="80"/>
      <c r="D206" s="80"/>
      <c r="E206" s="80"/>
      <c r="F206" s="80"/>
      <c r="G206" s="1"/>
      <c r="H206" s="23"/>
      <c r="I206" s="1"/>
      <c r="J206" s="1"/>
    </row>
    <row r="207" spans="3:10" ht="12.75">
      <c r="C207" s="80"/>
      <c r="D207" s="80"/>
      <c r="E207" s="80"/>
      <c r="F207" s="80"/>
      <c r="G207" s="1"/>
      <c r="H207" s="80"/>
      <c r="I207" s="1"/>
      <c r="J207" s="1"/>
    </row>
    <row r="208" spans="3:10" ht="12.75">
      <c r="C208" s="54"/>
      <c r="D208" s="1"/>
      <c r="E208" s="1"/>
      <c r="F208" s="149"/>
      <c r="G208" s="1"/>
      <c r="H208" s="80"/>
      <c r="I208" s="1"/>
      <c r="J208" s="1"/>
    </row>
    <row r="209" spans="3:10" ht="12.75">
      <c r="C209" s="54"/>
      <c r="D209" s="1"/>
      <c r="E209" s="1"/>
      <c r="F209" s="1"/>
      <c r="G209" s="1"/>
      <c r="H209" s="344"/>
      <c r="I209" s="1"/>
      <c r="J209" s="1"/>
    </row>
    <row r="210" spans="3:10" ht="12.75">
      <c r="C210" s="54"/>
      <c r="D210" s="1"/>
      <c r="E210" s="1"/>
      <c r="F210" s="1"/>
      <c r="G210" s="1"/>
      <c r="I210" s="1"/>
      <c r="J210" s="1"/>
    </row>
    <row r="211" spans="3:10" ht="12.75">
      <c r="C211" s="150"/>
      <c r="D211" s="1"/>
      <c r="E211" s="1"/>
      <c r="F211" s="1"/>
      <c r="G211" s="1"/>
      <c r="I211" s="1"/>
      <c r="J211" s="1"/>
    </row>
    <row r="212" spans="3:10" ht="12.75">
      <c r="C212" s="54"/>
      <c r="D212" s="1"/>
      <c r="E212" s="1"/>
      <c r="F212" s="1"/>
      <c r="G212" s="1"/>
      <c r="I212" s="1"/>
      <c r="J212" s="1"/>
    </row>
    <row r="213" spans="3:10" ht="12.75">
      <c r="C213" s="54"/>
      <c r="D213" s="1"/>
      <c r="E213" s="1"/>
      <c r="F213" s="1"/>
      <c r="G213" s="1"/>
      <c r="I213" s="1"/>
      <c r="J213" s="1"/>
    </row>
    <row r="214" spans="3:10" ht="12.75">
      <c r="C214" s="54"/>
      <c r="D214" s="1"/>
      <c r="E214" s="1"/>
      <c r="F214" s="1"/>
      <c r="G214" s="1"/>
      <c r="I214" s="1"/>
      <c r="J214" s="1"/>
    </row>
    <row r="215" spans="3:10" ht="12.75">
      <c r="C215" s="54"/>
      <c r="D215" s="1"/>
      <c r="E215" s="1"/>
      <c r="H215" s="48"/>
      <c r="I215" s="1"/>
      <c r="J215" s="1"/>
    </row>
    <row r="216" spans="3:10" ht="12.75">
      <c r="C216" s="54"/>
      <c r="D216" s="1"/>
      <c r="E216" s="1"/>
      <c r="F216" s="1"/>
      <c r="H216" s="48"/>
      <c r="I216" s="1"/>
      <c r="J216" s="1"/>
    </row>
    <row r="217" spans="3:10" ht="12.75">
      <c r="C217" s="54"/>
      <c r="D217" s="1"/>
      <c r="E217" s="1"/>
      <c r="F217" s="1"/>
      <c r="G217" s="1"/>
      <c r="H217" s="80"/>
      <c r="I217" s="1"/>
      <c r="J217" s="1"/>
    </row>
    <row r="218" spans="3:10" ht="12.75">
      <c r="C218" s="54"/>
      <c r="D218" s="1"/>
      <c r="E218" s="1"/>
      <c r="F218" s="1"/>
      <c r="G218" s="1"/>
      <c r="I218" s="1"/>
      <c r="J218" s="1"/>
    </row>
    <row r="219" spans="3:10" ht="12.75">
      <c r="C219" s="54"/>
      <c r="D219" s="1"/>
      <c r="E219" s="1"/>
      <c r="F219" s="1"/>
      <c r="G219" s="1"/>
      <c r="I219" s="1"/>
      <c r="J219" s="1"/>
    </row>
    <row r="220" spans="3:10" ht="12.75">
      <c r="C220" s="54"/>
      <c r="D220" s="1"/>
      <c r="E220" s="1"/>
      <c r="F220" s="1"/>
      <c r="G220" s="1"/>
      <c r="H220" s="48"/>
      <c r="I220" s="1"/>
      <c r="J220" s="1"/>
    </row>
    <row r="221" spans="3:10" ht="12.75">
      <c r="C221" s="54"/>
      <c r="D221" s="1"/>
      <c r="E221" s="1"/>
      <c r="F221" s="1"/>
      <c r="G221" s="1"/>
      <c r="I221" s="1"/>
      <c r="J221" s="1"/>
    </row>
    <row r="222" spans="3:10" ht="12.75">
      <c r="C222" s="54"/>
      <c r="D222" s="1"/>
      <c r="E222" s="1"/>
      <c r="F222" s="1"/>
      <c r="G222" s="1"/>
      <c r="I222" s="1"/>
      <c r="J222" s="1"/>
    </row>
    <row r="223" spans="3:10" ht="12.75">
      <c r="C223" s="54"/>
      <c r="D223" s="1"/>
      <c r="E223" s="1"/>
      <c r="F223" s="1"/>
      <c r="G223" s="1"/>
      <c r="I223" s="1"/>
      <c r="J223" s="1"/>
    </row>
    <row r="224" spans="3:10" ht="12.75">
      <c r="C224" s="54"/>
      <c r="D224" s="1"/>
      <c r="E224" s="1"/>
      <c r="F224" s="1"/>
      <c r="G224" s="1"/>
      <c r="I224" s="1"/>
      <c r="J224" s="1"/>
    </row>
    <row r="225" spans="3:10" ht="12.75">
      <c r="C225" s="54"/>
      <c r="D225" s="1"/>
      <c r="E225" s="1"/>
      <c r="F225" s="1"/>
      <c r="G225" s="1"/>
      <c r="I225" s="1"/>
      <c r="J225" s="1"/>
    </row>
    <row r="226" spans="3:10" ht="12.75">
      <c r="C226" s="54"/>
      <c r="D226" s="1"/>
      <c r="E226" s="1"/>
      <c r="F226" s="1"/>
      <c r="G226" s="1"/>
      <c r="I226" s="1"/>
      <c r="J226" s="1"/>
    </row>
    <row r="227" spans="3:10" ht="12.75">
      <c r="C227" s="54"/>
      <c r="D227" s="1"/>
      <c r="E227" s="1"/>
      <c r="F227" s="1"/>
      <c r="G227" s="1"/>
      <c r="I227" s="1"/>
      <c r="J227" s="1"/>
    </row>
    <row r="228" spans="3:10" ht="12.75">
      <c r="C228" s="54"/>
      <c r="D228" s="1"/>
      <c r="E228" s="1"/>
      <c r="F228" s="1"/>
      <c r="G228" s="1"/>
      <c r="I228" s="1"/>
      <c r="J228" s="1"/>
    </row>
    <row r="229" spans="3:10" ht="12.75">
      <c r="C229" s="54"/>
      <c r="D229" s="1"/>
      <c r="E229" s="1"/>
      <c r="F229" s="1"/>
      <c r="G229" s="1"/>
      <c r="I229" s="1"/>
      <c r="J229" s="1"/>
    </row>
    <row r="230" spans="3:10" ht="12.75">
      <c r="C230" s="54"/>
      <c r="D230" s="1"/>
      <c r="E230" s="1"/>
      <c r="F230" s="1"/>
      <c r="G230" s="1"/>
      <c r="I230" s="1"/>
      <c r="J230" s="1"/>
    </row>
    <row r="231" spans="3:10" ht="12.75">
      <c r="C231" s="54"/>
      <c r="D231" s="1"/>
      <c r="E231" s="1"/>
      <c r="F231" s="1"/>
      <c r="G231" s="1"/>
      <c r="I231" s="1"/>
      <c r="J231" s="1"/>
    </row>
    <row r="232" spans="3:10" ht="12.75">
      <c r="C232" s="54"/>
      <c r="D232" s="1"/>
      <c r="E232" s="1"/>
      <c r="F232" s="1"/>
      <c r="G232" s="1"/>
      <c r="I232" s="1"/>
      <c r="J232" s="1"/>
    </row>
    <row r="233" spans="3:10" ht="12.75">
      <c r="C233" s="54"/>
      <c r="D233" s="1"/>
      <c r="E233" s="1"/>
      <c r="F233" s="1"/>
      <c r="G233" s="1"/>
      <c r="I233" s="1"/>
      <c r="J233" s="1"/>
    </row>
    <row r="234" spans="3:10" ht="12.75">
      <c r="C234" s="54"/>
      <c r="D234" s="1"/>
      <c r="E234" s="1"/>
      <c r="F234" s="1"/>
      <c r="G234" s="1"/>
      <c r="I234" s="1"/>
      <c r="J234" s="1"/>
    </row>
    <row r="235" spans="3:10" ht="12.75">
      <c r="C235" s="54"/>
      <c r="D235" s="1"/>
      <c r="E235" s="1"/>
      <c r="F235" s="1"/>
      <c r="G235" s="1"/>
      <c r="I235" s="1"/>
      <c r="J235" s="1"/>
    </row>
    <row r="236" spans="3:10" ht="12.75">
      <c r="C236" s="54"/>
      <c r="D236" s="1"/>
      <c r="E236" s="1"/>
      <c r="F236" s="1"/>
      <c r="G236" s="1"/>
      <c r="I236" s="1"/>
      <c r="J236" s="1"/>
    </row>
    <row r="237" spans="3:10" ht="12.75">
      <c r="C237" s="54"/>
      <c r="D237" s="1"/>
      <c r="E237" s="1"/>
      <c r="F237" s="1"/>
      <c r="G237" s="1"/>
      <c r="I237" s="1"/>
      <c r="J237" s="1"/>
    </row>
    <row r="238" spans="3:10" ht="12.75">
      <c r="C238" s="54"/>
      <c r="D238" s="1"/>
      <c r="E238" s="1"/>
      <c r="F238" s="1"/>
      <c r="G238" s="1"/>
      <c r="I238" s="1"/>
      <c r="J238" s="1"/>
    </row>
    <row r="239" spans="3:10" ht="12.75">
      <c r="C239" s="54"/>
      <c r="D239" s="1"/>
      <c r="E239" s="1"/>
      <c r="F239" s="1"/>
      <c r="G239" s="1"/>
      <c r="I239" s="1"/>
      <c r="J239" s="1"/>
    </row>
    <row r="240" spans="3:10" ht="12.75">
      <c r="C240" s="54"/>
      <c r="D240" s="1"/>
      <c r="E240" s="1"/>
      <c r="F240" s="1"/>
      <c r="G240" s="1"/>
      <c r="I240" s="1"/>
      <c r="J240" s="1"/>
    </row>
    <row r="241" spans="3:10" ht="12.75">
      <c r="C241" s="54"/>
      <c r="D241" s="1"/>
      <c r="E241" s="1"/>
      <c r="F241" s="1"/>
      <c r="G241" s="1"/>
      <c r="I241" s="1"/>
      <c r="J241" s="1"/>
    </row>
    <row r="242" spans="3:10" ht="12.75">
      <c r="C242" s="54"/>
      <c r="D242" s="1"/>
      <c r="E242" s="1"/>
      <c r="F242" s="1"/>
      <c r="G242" s="1"/>
      <c r="I242" s="1"/>
      <c r="J242" s="1"/>
    </row>
    <row r="243" spans="3:10" ht="12.75">
      <c r="C243" s="54"/>
      <c r="D243" s="1"/>
      <c r="E243" s="1"/>
      <c r="F243" s="1"/>
      <c r="G243" s="1"/>
      <c r="I243" s="1"/>
      <c r="J243" s="1"/>
    </row>
    <row r="244" spans="3:10" ht="12.75">
      <c r="C244" s="54"/>
      <c r="D244" s="1"/>
      <c r="E244" s="1"/>
      <c r="F244" s="1"/>
      <c r="G244" s="1"/>
      <c r="I244" s="1"/>
      <c r="J244" s="1"/>
    </row>
    <row r="245" spans="3:10" ht="12.75">
      <c r="C245" s="54"/>
      <c r="D245" s="1"/>
      <c r="E245" s="1"/>
      <c r="F245" s="1"/>
      <c r="G245" s="1"/>
      <c r="I245" s="1"/>
      <c r="J245" s="1"/>
    </row>
    <row r="246" spans="3:10" ht="12.75">
      <c r="C246" s="54"/>
      <c r="D246" s="1"/>
      <c r="E246" s="1"/>
      <c r="F246" s="1"/>
      <c r="G246" s="1"/>
      <c r="I246" s="1"/>
      <c r="J246" s="1"/>
    </row>
    <row r="247" spans="3:10" ht="12.75">
      <c r="C247" s="54"/>
      <c r="D247" s="1"/>
      <c r="E247" s="1"/>
      <c r="F247" s="1"/>
      <c r="G247" s="1"/>
      <c r="I247" s="1"/>
      <c r="J247" s="1"/>
    </row>
    <row r="248" spans="3:10" ht="12.75">
      <c r="C248" s="54"/>
      <c r="D248" s="1"/>
      <c r="E248" s="1"/>
      <c r="F248" s="1"/>
      <c r="G248" s="1"/>
      <c r="I248" s="1"/>
      <c r="J248" s="1"/>
    </row>
    <row r="249" spans="3:10" ht="12.75">
      <c r="C249" s="54"/>
      <c r="D249" s="1"/>
      <c r="E249" s="1"/>
      <c r="F249" s="1"/>
      <c r="G249" s="1"/>
      <c r="I249" s="1"/>
      <c r="J249" s="1"/>
    </row>
    <row r="250" spans="3:10" ht="12.75">
      <c r="C250" s="54"/>
      <c r="D250" s="1"/>
      <c r="E250" s="1"/>
      <c r="F250" s="1"/>
      <c r="G250" s="1"/>
      <c r="I250" s="1"/>
      <c r="J250" s="1"/>
    </row>
    <row r="251" spans="3:10" ht="12.75">
      <c r="C251" s="54"/>
      <c r="D251" s="1"/>
      <c r="E251" s="1"/>
      <c r="F251" s="1"/>
      <c r="G251" s="1"/>
      <c r="I251" s="1"/>
      <c r="J251" s="1"/>
    </row>
    <row r="252" spans="3:10" ht="12.75">
      <c r="C252" s="54"/>
      <c r="D252" s="1"/>
      <c r="E252" s="1"/>
      <c r="F252" s="1"/>
      <c r="G252" s="1"/>
      <c r="I252" s="1"/>
      <c r="J252" s="1"/>
    </row>
    <row r="253" spans="3:10" ht="12.75">
      <c r="C253" s="54"/>
      <c r="D253" s="1"/>
      <c r="E253" s="1"/>
      <c r="F253" s="1"/>
      <c r="G253" s="1"/>
      <c r="I253" s="1"/>
      <c r="J253" s="1"/>
    </row>
    <row r="254" spans="3:10" ht="12.75">
      <c r="C254" s="54"/>
      <c r="D254" s="1"/>
      <c r="E254" s="1"/>
      <c r="F254" s="1"/>
      <c r="G254" s="1"/>
      <c r="I254" s="1"/>
      <c r="J254" s="1"/>
    </row>
    <row r="255" spans="3:10" ht="12.75">
      <c r="C255" s="54"/>
      <c r="D255" s="1"/>
      <c r="E255" s="1"/>
      <c r="F255" s="1"/>
      <c r="G255" s="1"/>
      <c r="I255" s="1"/>
      <c r="J255" s="1"/>
    </row>
    <row r="256" spans="3:10" ht="12.75">
      <c r="C256" s="54"/>
      <c r="D256" s="1"/>
      <c r="E256" s="1"/>
      <c r="F256" s="1"/>
      <c r="G256" s="1"/>
      <c r="I256" s="1"/>
      <c r="J256" s="1"/>
    </row>
    <row r="257" spans="3:10" ht="12.75">
      <c r="C257" s="54"/>
      <c r="D257" s="1"/>
      <c r="E257" s="1"/>
      <c r="F257" s="1"/>
      <c r="G257" s="1"/>
      <c r="I257" s="1"/>
      <c r="J257" s="1"/>
    </row>
    <row r="258" spans="3:10" ht="12.75">
      <c r="C258" s="54"/>
      <c r="D258" s="1"/>
      <c r="E258" s="1"/>
      <c r="F258" s="1"/>
      <c r="G258" s="1"/>
      <c r="I258" s="1"/>
      <c r="J258" s="1"/>
    </row>
    <row r="259" spans="3:10" ht="12.75">
      <c r="C259" s="54"/>
      <c r="D259" s="1"/>
      <c r="E259" s="1"/>
      <c r="F259" s="1"/>
      <c r="G259" s="1"/>
      <c r="I259" s="1"/>
      <c r="J259" s="1"/>
    </row>
    <row r="260" spans="3:10" ht="12.75">
      <c r="C260" s="54"/>
      <c r="D260" s="1"/>
      <c r="E260" s="1"/>
      <c r="F260" s="1"/>
      <c r="G260" s="1"/>
      <c r="I260" s="1"/>
      <c r="J260" s="1"/>
    </row>
    <row r="261" spans="3:10" ht="12.75">
      <c r="C261" s="54"/>
      <c r="D261" s="1"/>
      <c r="E261" s="1"/>
      <c r="F261" s="1"/>
      <c r="G261" s="1"/>
      <c r="I261" s="1"/>
      <c r="J261" s="1"/>
    </row>
    <row r="262" spans="3:10" ht="12.75">
      <c r="C262" s="54"/>
      <c r="D262" s="1"/>
      <c r="E262" s="1"/>
      <c r="F262" s="1"/>
      <c r="G262" s="1"/>
      <c r="I262" s="1"/>
      <c r="J262" s="1"/>
    </row>
    <row r="263" spans="3:10" ht="12.75">
      <c r="C263" s="54"/>
      <c r="D263" s="1"/>
      <c r="E263" s="1"/>
      <c r="F263" s="1"/>
      <c r="G263" s="1"/>
      <c r="I263" s="1"/>
      <c r="J263" s="1"/>
    </row>
    <row r="264" spans="3:10" ht="12.75">
      <c r="C264" s="54"/>
      <c r="D264" s="1"/>
      <c r="E264" s="1"/>
      <c r="F264" s="1"/>
      <c r="G264" s="1"/>
      <c r="I264" s="1"/>
      <c r="J264" s="1"/>
    </row>
    <row r="265" spans="3:10" ht="12.75">
      <c r="C265" s="54"/>
      <c r="D265" s="1"/>
      <c r="E265" s="1"/>
      <c r="F265" s="1"/>
      <c r="G265" s="1"/>
      <c r="I265" s="1"/>
      <c r="J265" s="1"/>
    </row>
    <row r="266" spans="3:10" ht="12.75">
      <c r="C266" s="54"/>
      <c r="D266" s="1"/>
      <c r="E266" s="1"/>
      <c r="F266" s="1"/>
      <c r="G266" s="1"/>
      <c r="I266" s="1"/>
      <c r="J266" s="1"/>
    </row>
    <row r="267" spans="3:10" ht="12.75">
      <c r="C267" s="54"/>
      <c r="D267" s="1"/>
      <c r="E267" s="1"/>
      <c r="F267" s="1"/>
      <c r="G267" s="1"/>
      <c r="I267" s="1"/>
      <c r="J267" s="1"/>
    </row>
    <row r="268" spans="3:10" ht="12.75">
      <c r="C268" s="54"/>
      <c r="D268" s="1"/>
      <c r="E268" s="1"/>
      <c r="F268" s="1"/>
      <c r="G268" s="1"/>
      <c r="I268" s="1"/>
      <c r="J268" s="1"/>
    </row>
    <row r="269" spans="3:10" ht="12.75">
      <c r="C269" s="54"/>
      <c r="D269" s="1"/>
      <c r="E269" s="1"/>
      <c r="F269" s="1"/>
      <c r="G269" s="1"/>
      <c r="I269" s="1"/>
      <c r="J269" s="1"/>
    </row>
    <row r="270" spans="3:10" ht="12.75">
      <c r="C270" s="54"/>
      <c r="D270" s="1"/>
      <c r="E270" s="1"/>
      <c r="F270" s="1"/>
      <c r="G270" s="1"/>
      <c r="I270" s="1"/>
      <c r="J270" s="1"/>
    </row>
    <row r="271" spans="3:10" ht="12.75">
      <c r="C271" s="54"/>
      <c r="D271" s="1"/>
      <c r="E271" s="1"/>
      <c r="F271" s="1"/>
      <c r="G271" s="1"/>
      <c r="I271" s="1"/>
      <c r="J271" s="1"/>
    </row>
    <row r="272" spans="3:10" ht="12.75">
      <c r="C272" s="54"/>
      <c r="D272" s="1"/>
      <c r="E272" s="1"/>
      <c r="F272" s="1"/>
      <c r="G272" s="1"/>
      <c r="I272" s="1"/>
      <c r="J272" s="1"/>
    </row>
    <row r="273" spans="3:10" ht="12.75">
      <c r="C273" s="54"/>
      <c r="D273" s="1"/>
      <c r="E273" s="1"/>
      <c r="F273" s="1"/>
      <c r="G273" s="1"/>
      <c r="I273" s="1"/>
      <c r="J273" s="1"/>
    </row>
    <row r="274" spans="3:10" ht="12.75">
      <c r="C274" s="54"/>
      <c r="D274" s="1"/>
      <c r="E274" s="1"/>
      <c r="F274" s="1"/>
      <c r="G274" s="1"/>
      <c r="I274" s="1"/>
      <c r="J274" s="1"/>
    </row>
    <row r="275" spans="3:10" ht="12.75">
      <c r="C275" s="54"/>
      <c r="D275" s="1"/>
      <c r="E275" s="1"/>
      <c r="F275" s="1"/>
      <c r="G275" s="1"/>
      <c r="I275" s="1"/>
      <c r="J275" s="1"/>
    </row>
    <row r="276" spans="3:10" ht="12.75">
      <c r="C276" s="54"/>
      <c r="D276" s="1"/>
      <c r="E276" s="1"/>
      <c r="F276" s="1"/>
      <c r="G276" s="1"/>
      <c r="I276" s="1"/>
      <c r="J276" s="1"/>
    </row>
    <row r="277" spans="3:10" ht="12.75">
      <c r="C277" s="54"/>
      <c r="D277" s="1"/>
      <c r="E277" s="1"/>
      <c r="F277" s="1"/>
      <c r="G277" s="1"/>
      <c r="I277" s="1"/>
      <c r="J277" s="1"/>
    </row>
    <row r="278" spans="3:10" ht="12.75">
      <c r="C278" s="54"/>
      <c r="D278" s="1"/>
      <c r="E278" s="1"/>
      <c r="F278" s="1"/>
      <c r="G278" s="1"/>
      <c r="I278" s="1"/>
      <c r="J278" s="1"/>
    </row>
    <row r="279" spans="3:10" ht="12.75">
      <c r="C279" s="54"/>
      <c r="D279" s="1"/>
      <c r="E279" s="1"/>
      <c r="F279" s="1"/>
      <c r="G279" s="1"/>
      <c r="I279" s="1"/>
      <c r="J279" s="1"/>
    </row>
    <row r="280" spans="3:10" ht="12.75">
      <c r="C280" s="54"/>
      <c r="D280" s="1"/>
      <c r="E280" s="1"/>
      <c r="F280" s="1"/>
      <c r="G280" s="1"/>
      <c r="I280" s="1"/>
      <c r="J280" s="1"/>
    </row>
    <row r="281" spans="3:10" ht="12.75">
      <c r="C281" s="54"/>
      <c r="D281" s="1"/>
      <c r="E281" s="1"/>
      <c r="F281" s="1"/>
      <c r="G281" s="1"/>
      <c r="I281" s="1"/>
      <c r="J281" s="1"/>
    </row>
    <row r="282" spans="3:10" ht="12.75">
      <c r="C282" s="54"/>
      <c r="D282" s="1"/>
      <c r="E282" s="1"/>
      <c r="F282" s="1"/>
      <c r="G282" s="1"/>
      <c r="I282" s="1"/>
      <c r="J282" s="1"/>
    </row>
  </sheetData>
  <sheetProtection/>
  <mergeCells count="10">
    <mergeCell ref="I1:J1"/>
    <mergeCell ref="D2:J2"/>
    <mergeCell ref="A5:L5"/>
    <mergeCell ref="A7:A8"/>
    <mergeCell ref="B7:B8"/>
    <mergeCell ref="C7:G7"/>
    <mergeCell ref="H7:H8"/>
    <mergeCell ref="I7:J7"/>
    <mergeCell ref="D4:J4"/>
    <mergeCell ref="D3:J3"/>
  </mergeCells>
  <printOptions/>
  <pageMargins left="0.984251968503937" right="0.15748031496062992" top="0.4330708661417323" bottom="0.4330708661417323" header="0.15748031496062992" footer="0.433070866141732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2" width="9.125" style="103" customWidth="1"/>
    <col min="3" max="3" width="43.875" style="103" customWidth="1"/>
    <col min="4" max="4" width="24.375" style="103" customWidth="1"/>
    <col min="5" max="7" width="9.125" style="103" customWidth="1"/>
    <col min="8" max="8" width="25.25390625" style="103" customWidth="1"/>
    <col min="9" max="16384" width="9.125" style="103" customWidth="1"/>
  </cols>
  <sheetData>
    <row r="1" ht="12.75">
      <c r="H1" s="102" t="s">
        <v>357</v>
      </c>
    </row>
    <row r="2" spans="6:8" ht="45" customHeight="1">
      <c r="F2" s="359" t="s">
        <v>394</v>
      </c>
      <c r="G2" s="367"/>
      <c r="H2" s="367"/>
    </row>
    <row r="4" spans="1:8" ht="12.75">
      <c r="A4" s="172"/>
      <c r="B4" s="172"/>
      <c r="C4" s="172"/>
      <c r="D4" s="192"/>
      <c r="E4" s="192"/>
      <c r="F4" s="368" t="s">
        <v>33</v>
      </c>
      <c r="G4" s="369"/>
      <c r="H4" s="369"/>
    </row>
    <row r="5" spans="1:11" ht="48" customHeight="1">
      <c r="A5" s="172"/>
      <c r="B5" s="172"/>
      <c r="C5" s="172"/>
      <c r="D5" s="65"/>
      <c r="E5" s="151"/>
      <c r="F5" s="365" t="s">
        <v>362</v>
      </c>
      <c r="G5" s="365"/>
      <c r="H5" s="365"/>
      <c r="I5" s="151"/>
      <c r="J5" s="151"/>
      <c r="K5" s="151"/>
    </row>
    <row r="6" spans="1:8" ht="12.75">
      <c r="A6" s="172"/>
      <c r="B6" s="172"/>
      <c r="C6" s="358" t="s">
        <v>42</v>
      </c>
      <c r="D6" s="358"/>
      <c r="E6" s="358"/>
      <c r="F6" s="358"/>
      <c r="G6" s="358"/>
      <c r="H6" s="358"/>
    </row>
    <row r="7" spans="1:8" ht="42.75" customHeight="1">
      <c r="A7" s="172"/>
      <c r="B7" s="172"/>
      <c r="C7" s="370"/>
      <c r="D7" s="370"/>
      <c r="E7" s="370"/>
      <c r="F7" s="370"/>
      <c r="G7" s="370"/>
      <c r="H7" s="370"/>
    </row>
    <row r="8" spans="1:8" ht="15.75">
      <c r="A8" s="172"/>
      <c r="B8" s="172"/>
      <c r="C8" s="172"/>
      <c r="D8" s="192"/>
      <c r="E8" s="192"/>
      <c r="F8" s="192"/>
      <c r="G8" s="192"/>
      <c r="H8" s="110" t="s">
        <v>131</v>
      </c>
    </row>
    <row r="9" spans="1:8" s="104" customFormat="1" ht="15.75">
      <c r="A9" s="371" t="s">
        <v>34</v>
      </c>
      <c r="B9" s="371" t="s">
        <v>35</v>
      </c>
      <c r="C9" s="373" t="s">
        <v>36</v>
      </c>
      <c r="D9" s="254"/>
      <c r="E9" s="254"/>
      <c r="F9" s="254"/>
      <c r="G9" s="254"/>
      <c r="H9" s="375" t="s">
        <v>66</v>
      </c>
    </row>
    <row r="10" spans="1:10" s="104" customFormat="1" ht="31.5">
      <c r="A10" s="372"/>
      <c r="B10" s="372"/>
      <c r="C10" s="374"/>
      <c r="D10" s="256" t="s">
        <v>37</v>
      </c>
      <c r="E10" s="256" t="s">
        <v>326</v>
      </c>
      <c r="F10" s="256" t="s">
        <v>139</v>
      </c>
      <c r="G10" s="256" t="s">
        <v>271</v>
      </c>
      <c r="H10" s="376"/>
      <c r="J10" s="105"/>
    </row>
    <row r="11" spans="1:8" s="104" customFormat="1" ht="15.75">
      <c r="A11" s="201">
        <v>1</v>
      </c>
      <c r="B11" s="201">
        <v>2</v>
      </c>
      <c r="C11" s="257">
        <v>3</v>
      </c>
      <c r="D11" s="258"/>
      <c r="E11" s="258"/>
      <c r="F11" s="258"/>
      <c r="G11" s="258"/>
      <c r="H11" s="255" t="s">
        <v>141</v>
      </c>
    </row>
    <row r="12" spans="1:8" s="104" customFormat="1" ht="77.25">
      <c r="A12" s="35" t="s">
        <v>144</v>
      </c>
      <c r="B12" s="34"/>
      <c r="C12" s="152" t="s">
        <v>284</v>
      </c>
      <c r="D12" s="46"/>
      <c r="E12" s="40"/>
      <c r="F12" s="35"/>
      <c r="G12" s="35"/>
      <c r="H12" s="114">
        <f>H13+H14+H15+H18</f>
        <v>2000</v>
      </c>
    </row>
    <row r="13" spans="1:8" ht="38.25" hidden="1">
      <c r="A13" s="35"/>
      <c r="B13" s="34">
        <v>1</v>
      </c>
      <c r="C13" s="163" t="s">
        <v>38</v>
      </c>
      <c r="D13" s="62" t="s">
        <v>39</v>
      </c>
      <c r="E13" s="39" t="s">
        <v>218</v>
      </c>
      <c r="F13" s="35" t="s">
        <v>147</v>
      </c>
      <c r="G13" s="35" t="s">
        <v>292</v>
      </c>
      <c r="H13" s="116">
        <f>'прил 4'!H92</f>
        <v>0</v>
      </c>
    </row>
    <row r="14" spans="1:8" ht="38.25" hidden="1">
      <c r="A14" s="35"/>
      <c r="B14" s="34">
        <v>2</v>
      </c>
      <c r="C14" s="163" t="s">
        <v>40</v>
      </c>
      <c r="D14" s="62" t="s">
        <v>39</v>
      </c>
      <c r="E14" s="39" t="s">
        <v>218</v>
      </c>
      <c r="F14" s="35" t="s">
        <v>157</v>
      </c>
      <c r="G14" s="35" t="s">
        <v>145</v>
      </c>
      <c r="H14" s="116">
        <f>'прил 4'!H121</f>
        <v>0</v>
      </c>
    </row>
    <row r="15" spans="1:8" ht="38.25" hidden="1">
      <c r="A15" s="153"/>
      <c r="B15" s="34">
        <v>3</v>
      </c>
      <c r="C15" s="163" t="s">
        <v>61</v>
      </c>
      <c r="D15" s="62" t="s">
        <v>39</v>
      </c>
      <c r="E15" s="35"/>
      <c r="F15" s="35"/>
      <c r="G15" s="35"/>
      <c r="H15" s="116">
        <f>H16+H17</f>
        <v>0</v>
      </c>
    </row>
    <row r="16" spans="1:8" ht="12.75" hidden="1">
      <c r="A16" s="153"/>
      <c r="B16" s="34"/>
      <c r="C16" s="163"/>
      <c r="D16" s="46"/>
      <c r="E16" s="35" t="s">
        <v>218</v>
      </c>
      <c r="F16" s="35" t="s">
        <v>147</v>
      </c>
      <c r="G16" s="35" t="s">
        <v>168</v>
      </c>
      <c r="H16" s="116"/>
    </row>
    <row r="17" spans="1:8" ht="12.75" hidden="1">
      <c r="A17" s="153"/>
      <c r="B17" s="34"/>
      <c r="C17" s="163"/>
      <c r="D17" s="46"/>
      <c r="E17" s="35" t="s">
        <v>218</v>
      </c>
      <c r="F17" s="35" t="s">
        <v>157</v>
      </c>
      <c r="G17" s="35" t="s">
        <v>153</v>
      </c>
      <c r="H17" s="116"/>
    </row>
    <row r="18" spans="1:8" ht="38.25">
      <c r="A18" s="153"/>
      <c r="B18" s="34">
        <v>4</v>
      </c>
      <c r="C18" s="163" t="s">
        <v>62</v>
      </c>
      <c r="D18" s="62" t="s">
        <v>39</v>
      </c>
      <c r="E18" s="35" t="s">
        <v>218</v>
      </c>
      <c r="F18" s="35" t="s">
        <v>157</v>
      </c>
      <c r="G18" s="35" t="s">
        <v>144</v>
      </c>
      <c r="H18" s="116">
        <f>'прил 4'!H103</f>
        <v>2000</v>
      </c>
    </row>
    <row r="19" spans="1:8" s="104" customFormat="1" ht="76.5">
      <c r="A19" s="35" t="s">
        <v>145</v>
      </c>
      <c r="B19" s="295"/>
      <c r="C19" s="296" t="s">
        <v>73</v>
      </c>
      <c r="D19" s="76" t="s">
        <v>206</v>
      </c>
      <c r="E19" s="297" t="s">
        <v>219</v>
      </c>
      <c r="F19" s="297" t="s">
        <v>162</v>
      </c>
      <c r="G19" s="297" t="s">
        <v>144</v>
      </c>
      <c r="H19" s="342">
        <f>'прил 4'!H172</f>
        <v>80</v>
      </c>
    </row>
    <row r="20" spans="1:8" s="104" customFormat="1" ht="51">
      <c r="A20" s="35" t="s">
        <v>153</v>
      </c>
      <c r="B20" s="295"/>
      <c r="C20" s="75" t="s">
        <v>381</v>
      </c>
      <c r="D20" s="62" t="s">
        <v>39</v>
      </c>
      <c r="E20" s="297" t="s">
        <v>219</v>
      </c>
      <c r="F20" s="297" t="s">
        <v>147</v>
      </c>
      <c r="G20" s="297" t="s">
        <v>292</v>
      </c>
      <c r="H20" s="342">
        <f>'прил 4'!H98</f>
        <v>66</v>
      </c>
    </row>
    <row r="21" spans="1:8" s="104" customFormat="1" ht="15.75">
      <c r="A21" s="153"/>
      <c r="B21" s="34"/>
      <c r="C21" s="298" t="s">
        <v>41</v>
      </c>
      <c r="D21" s="299"/>
      <c r="E21" s="299"/>
      <c r="F21" s="299"/>
      <c r="G21" s="299"/>
      <c r="H21" s="300">
        <f>H12+H19+H20</f>
        <v>2146</v>
      </c>
    </row>
  </sheetData>
  <sheetProtection/>
  <mergeCells count="8">
    <mergeCell ref="F2:H2"/>
    <mergeCell ref="F4:H4"/>
    <mergeCell ref="F5:H5"/>
    <mergeCell ref="C6:H7"/>
    <mergeCell ref="A9:A10"/>
    <mergeCell ref="B9:B10"/>
    <mergeCell ref="C9:C10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2015-12-30T00:19:58Z</cp:lastPrinted>
  <dcterms:modified xsi:type="dcterms:W3CDTF">2015-12-30T00:21:09Z</dcterms:modified>
  <cp:category/>
  <cp:version/>
  <cp:contentType/>
  <cp:contentStatus/>
</cp:coreProperties>
</file>